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9720" windowHeight="6750" tabRatio="825" activeTab="1"/>
  </bookViews>
  <sheets>
    <sheet name="Übersicht Vereinsmeister 2012" sheetId="1" r:id="rId1"/>
    <sheet name="Start- &amp; Ergebnisliste VL 2012" sheetId="2" r:id="rId2"/>
    <sheet name="Staffelwertung" sheetId="3" r:id="rId3"/>
    <sheet name="Staffeleinteilung Schüler" sheetId="4" r:id="rId4"/>
    <sheet name="Staffeleinteilung Erw_Jgd" sheetId="5" r:id="rId5"/>
  </sheets>
  <definedNames>
    <definedName name="_xlnm.Print_Area" localSheetId="4">'Staffeleinteilung Erw_Jgd'!$A$1:$M$16</definedName>
    <definedName name="_xlnm.Print_Area" localSheetId="3">'Staffeleinteilung Schüler'!$A$1:$M$17</definedName>
    <definedName name="_xlnm.Print_Area" localSheetId="2">'Staffelwertung'!$A$1:$M$42</definedName>
    <definedName name="_xlnm.Print_Area" localSheetId="1">'Start- &amp; Ergebnisliste VL 2012'!$A$1:$AH$47</definedName>
    <definedName name="_xlnm.Print_Area" localSheetId="0">'Übersicht Vereinsmeister 2012'!$A$1:$N$30</definedName>
  </definedNames>
  <calcPr fullCalcOnLoad="1"/>
</workbook>
</file>

<file path=xl/sharedStrings.xml><?xml version="1.0" encoding="utf-8"?>
<sst xmlns="http://schemas.openxmlformats.org/spreadsheetml/2006/main" count="241" uniqueCount="109">
  <si>
    <t>Name</t>
  </si>
  <si>
    <t>Vorname</t>
  </si>
  <si>
    <t>m / w</t>
  </si>
  <si>
    <t>Lfd. Nr.</t>
  </si>
  <si>
    <t>Jahrgang</t>
  </si>
  <si>
    <t>Laufzeit</t>
  </si>
  <si>
    <t>Platz</t>
  </si>
  <si>
    <t>Alexander</t>
  </si>
  <si>
    <t>Schempp</t>
  </si>
  <si>
    <t>w</t>
  </si>
  <si>
    <t>m</t>
  </si>
  <si>
    <t>Maximilian</t>
  </si>
  <si>
    <t>ca. 1km 
(1 Runde)</t>
  </si>
  <si>
    <t>ca. 2km 
(2 Runden)</t>
  </si>
  <si>
    <t>Reiner</t>
  </si>
  <si>
    <t>Roswitha</t>
  </si>
  <si>
    <t>Punkte</t>
  </si>
  <si>
    <t>Staffel</t>
  </si>
  <si>
    <t>Startzeit</t>
  </si>
  <si>
    <t>Platz
Ziel-Einlauf</t>
  </si>
  <si>
    <t>Zielzeit</t>
  </si>
  <si>
    <t>Staffel-Lauf</t>
  </si>
  <si>
    <t>Einzel-Lauf</t>
  </si>
  <si>
    <t>Staffel-Team</t>
  </si>
  <si>
    <t xml:space="preserve">Martin </t>
  </si>
  <si>
    <t>Team</t>
  </si>
  <si>
    <t>Nr.</t>
  </si>
  <si>
    <t>Michael</t>
  </si>
  <si>
    <t>Stritzel</t>
  </si>
  <si>
    <t>Staffeleinteilung</t>
  </si>
  <si>
    <t>Staffeleinteilung nach normierten Einzellauf-Zeiten</t>
  </si>
  <si>
    <t>normiert</t>
  </si>
  <si>
    <t>Team-Zuordnung</t>
  </si>
  <si>
    <t>Staffel-Nr.</t>
  </si>
  <si>
    <t xml:space="preserve">      Verfolgung</t>
  </si>
  <si>
    <t>Klassenwertung</t>
  </si>
  <si>
    <t>Gesamtwertung</t>
  </si>
  <si>
    <t>Start- und Ergebnisliste</t>
  </si>
  <si>
    <t xml:space="preserve">   Einzel-Lauf</t>
  </si>
  <si>
    <t xml:space="preserve">      Einzel-Lauf</t>
  </si>
  <si>
    <t>1 w</t>
  </si>
  <si>
    <t>1 m</t>
  </si>
  <si>
    <t>Ski-Zunft Uhingen</t>
  </si>
  <si>
    <t xml:space="preserve">  Pokalsieger/-innen</t>
  </si>
  <si>
    <t>Bemerkung</t>
  </si>
  <si>
    <t>Andersen</t>
  </si>
  <si>
    <t>Max</t>
  </si>
  <si>
    <t>Ostermann</t>
  </si>
  <si>
    <t>Punktesystem</t>
  </si>
  <si>
    <t xml:space="preserve">  Klassenwertung</t>
  </si>
  <si>
    <t xml:space="preserve">  Gesamtwertung</t>
  </si>
  <si>
    <t xml:space="preserve">  "Vereinsmeister"</t>
  </si>
  <si>
    <t>Rücker</t>
  </si>
  <si>
    <t>Sarah</t>
  </si>
  <si>
    <t>Gesamtergebnis</t>
  </si>
  <si>
    <t xml:space="preserve"> Vereinsmeister</t>
  </si>
  <si>
    <t xml:space="preserve"> Klassenwertung</t>
  </si>
  <si>
    <t xml:space="preserve">         Ergebnis</t>
  </si>
  <si>
    <t>1. leere Zeilen (ohne Namen) löschen</t>
  </si>
  <si>
    <t>2. kplt. Zeilen markieren und nach Spalte "J" (normierte Laufzeit) sortieren</t>
  </si>
  <si>
    <t>3. Team-Zuordnung vornehmen in Spalte "M" (oben/unten etc.).</t>
  </si>
  <si>
    <t>Vereinslauf 2012 Ski-Zunft Uhingen</t>
  </si>
  <si>
    <t>Vereinslauf  2012 Ski-Zunft Uhingen</t>
  </si>
  <si>
    <r>
      <t xml:space="preserve">Schülerinnen
</t>
    </r>
    <r>
      <rPr>
        <sz val="14"/>
        <color indexed="9"/>
        <rFont val="Arial"/>
        <family val="0"/>
      </rPr>
      <t>(Jg. 1998 und jünger)</t>
    </r>
  </si>
  <si>
    <r>
      <t xml:space="preserve">Schüler
</t>
    </r>
    <r>
      <rPr>
        <sz val="14"/>
        <color indexed="9"/>
        <rFont val="Arial"/>
        <family val="0"/>
      </rPr>
      <t>(Jg. 1998 und jünger)</t>
    </r>
  </si>
  <si>
    <r>
      <t xml:space="preserve">Jugend weibl.
</t>
    </r>
    <r>
      <rPr>
        <sz val="14"/>
        <color indexed="9"/>
        <rFont val="Arial"/>
        <family val="0"/>
      </rPr>
      <t>(Jg 1992-1997)</t>
    </r>
  </si>
  <si>
    <r>
      <t xml:space="preserve">Damen
</t>
    </r>
    <r>
      <rPr>
        <sz val="14"/>
        <color indexed="9"/>
        <rFont val="Arial"/>
        <family val="0"/>
      </rPr>
      <t>(Jg 1991 und älter)</t>
    </r>
  </si>
  <si>
    <r>
      <t xml:space="preserve">Jugend männl.
</t>
    </r>
    <r>
      <rPr>
        <sz val="14"/>
        <color indexed="9"/>
        <rFont val="Arial"/>
        <family val="0"/>
      </rPr>
      <t>(Jg 1992-1997)</t>
    </r>
  </si>
  <si>
    <r>
      <t xml:space="preserve">Herren
</t>
    </r>
    <r>
      <rPr>
        <sz val="14"/>
        <color indexed="9"/>
        <rFont val="Arial"/>
        <family val="0"/>
      </rPr>
      <t>(Jg 1991 und älter)</t>
    </r>
  </si>
  <si>
    <t>-</t>
  </si>
  <si>
    <t xml:space="preserve">Robin </t>
  </si>
  <si>
    <t>Wittlinger</t>
  </si>
  <si>
    <t>19xx</t>
  </si>
  <si>
    <t>Ellen</t>
  </si>
  <si>
    <t>Buck</t>
  </si>
  <si>
    <t>Schwarz</t>
  </si>
  <si>
    <t>Tim</t>
  </si>
  <si>
    <t>Martin</t>
  </si>
  <si>
    <t>Evelyn</t>
  </si>
  <si>
    <t>Carolin</t>
  </si>
  <si>
    <t>Jan</t>
  </si>
  <si>
    <t>Torill</t>
  </si>
  <si>
    <t>Holger</t>
  </si>
  <si>
    <t>Vera</t>
  </si>
  <si>
    <t>Rolf</t>
  </si>
  <si>
    <t>Fehlschüsse</t>
  </si>
  <si>
    <t>Strafzeit</t>
  </si>
  <si>
    <t xml:space="preserve">      Schiessergebnis</t>
  </si>
  <si>
    <t>Schiess-fehler</t>
  </si>
  <si>
    <t>Gesamtzeit</t>
  </si>
  <si>
    <t>Robin</t>
  </si>
  <si>
    <t xml:space="preserve">Tim </t>
  </si>
  <si>
    <t>Catharina</t>
  </si>
  <si>
    <t>keine Teilnehmer</t>
  </si>
  <si>
    <r>
      <t xml:space="preserve">Schülerklasse
</t>
    </r>
    <r>
      <rPr>
        <sz val="12"/>
        <color indexed="9"/>
        <rFont val="Arial"/>
        <family val="2"/>
      </rPr>
      <t>(Jg. 1998 und jünger)</t>
    </r>
  </si>
  <si>
    <r>
      <t>Jugendklasse</t>
    </r>
    <r>
      <rPr>
        <b/>
        <sz val="10"/>
        <color indexed="9"/>
        <rFont val="Arial"/>
        <family val="0"/>
      </rPr>
      <t xml:space="preserve">
</t>
    </r>
    <r>
      <rPr>
        <sz val="12"/>
        <color indexed="9"/>
        <rFont val="Arial"/>
        <family val="2"/>
      </rPr>
      <t>(Jg 1992-1997)</t>
    </r>
  </si>
  <si>
    <r>
      <t>Damen / Herren</t>
    </r>
    <r>
      <rPr>
        <b/>
        <sz val="10"/>
        <color indexed="9"/>
        <rFont val="Arial"/>
        <family val="0"/>
      </rPr>
      <t xml:space="preserve">
</t>
    </r>
    <r>
      <rPr>
        <sz val="12"/>
        <color indexed="9"/>
        <rFont val="Arial"/>
        <family val="2"/>
      </rPr>
      <t>(Jg 1991 und älter)</t>
    </r>
  </si>
  <si>
    <t>Wittlinger (Daniela + Tochter)</t>
  </si>
  <si>
    <t>Schwarz (beide Eltern und Bruder)</t>
  </si>
  <si>
    <t>Buck (Mutter)</t>
  </si>
  <si>
    <t>Teilnehmer / Übernachtung Juhe Triberg</t>
  </si>
  <si>
    <t>Stritzel-Rücker</t>
  </si>
  <si>
    <t>Jugend/Erwachsenenwertung</t>
  </si>
  <si>
    <t>Schülerwertung</t>
  </si>
  <si>
    <t xml:space="preserve">         Vereinslauf  Nordisch 2012</t>
  </si>
  <si>
    <t xml:space="preserve">          Biathlon-Wettkampf</t>
  </si>
  <si>
    <t>Biathlon - Wettkampf</t>
  </si>
  <si>
    <t xml:space="preserve">         Staffeleinteilung Schüler/-innen</t>
  </si>
  <si>
    <t>Staffeleinteilung Jugend/Erwachsene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</si>
</sst>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mmm\ yyyy"/>
    <numFmt numFmtId="174" formatCode="mm:ss.0;@"/>
    <numFmt numFmtId="175" formatCode="[$-407]dddd\,\ d\.\ mmmm\ yyyy"/>
    <numFmt numFmtId="176" formatCode="m:s"/>
    <numFmt numFmtId="177" formatCode="m:s.0"/>
    <numFmt numFmtId="178" formatCode="dd/mm/yy;@"/>
    <numFmt numFmtId="179" formatCode="0.0%"/>
    <numFmt numFmtId="180" formatCode="mm:ss.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6"/>
      <color indexed="9"/>
      <name val="Arial"/>
      <family val="0"/>
    </font>
    <font>
      <sz val="10"/>
      <color indexed="9"/>
      <name val="Arial"/>
      <family val="0"/>
    </font>
    <font>
      <b/>
      <sz val="18"/>
      <color indexed="9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12"/>
      <color indexed="12"/>
      <name val="Arial"/>
      <family val="2"/>
    </font>
    <font>
      <b/>
      <sz val="16"/>
      <color indexed="23"/>
      <name val="Arial"/>
      <family val="0"/>
    </font>
    <font>
      <sz val="8"/>
      <color indexed="63"/>
      <name val="Arial"/>
      <family val="0"/>
    </font>
    <font>
      <sz val="14"/>
      <color indexed="12"/>
      <name val="Arial"/>
      <family val="2"/>
    </font>
    <font>
      <sz val="12"/>
      <color indexed="54"/>
      <name val="Arial"/>
      <family val="2"/>
    </font>
    <font>
      <sz val="10"/>
      <color indexed="54"/>
      <name val="Arial"/>
      <family val="2"/>
    </font>
    <font>
      <sz val="16"/>
      <color indexed="9"/>
      <name val="Arial"/>
      <family val="0"/>
    </font>
    <font>
      <sz val="18"/>
      <color indexed="9"/>
      <name val="Arial"/>
      <family val="0"/>
    </font>
    <font>
      <b/>
      <sz val="20"/>
      <color indexed="9"/>
      <name val="Arial"/>
      <family val="2"/>
    </font>
    <font>
      <sz val="14"/>
      <color indexed="54"/>
      <name val="Arial"/>
      <family val="2"/>
    </font>
    <font>
      <i/>
      <sz val="12"/>
      <color indexed="5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0"/>
    </font>
    <font>
      <sz val="14"/>
      <color indexed="9"/>
      <name val="Arial"/>
      <family val="2"/>
    </font>
    <font>
      <b/>
      <sz val="22"/>
      <color indexed="9"/>
      <name val="Arial"/>
      <family val="0"/>
    </font>
    <font>
      <sz val="22"/>
      <color indexed="9"/>
      <name val="Arial"/>
      <family val="0"/>
    </font>
    <font>
      <b/>
      <sz val="10"/>
      <color indexed="9"/>
      <name val="Arial"/>
      <family val="0"/>
    </font>
    <font>
      <sz val="14"/>
      <color indexed="55"/>
      <name val="Arial"/>
      <family val="0"/>
    </font>
    <font>
      <sz val="12"/>
      <color indexed="9"/>
      <name val="Arial"/>
      <family val="2"/>
    </font>
    <font>
      <b/>
      <sz val="16"/>
      <color indexed="54"/>
      <name val="Arial"/>
      <family val="2"/>
    </font>
    <font>
      <strike/>
      <sz val="14"/>
      <name val="Arial"/>
      <family val="2"/>
    </font>
    <font>
      <strike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 diagonalDown="1">
      <left style="thin"/>
      <right style="medium"/>
      <top style="thin"/>
      <bottom style="thin"/>
      <diagonal style="thin">
        <color indexed="23"/>
      </diagonal>
    </border>
    <border diagonalDown="1">
      <left style="medium"/>
      <right style="thin"/>
      <top style="thin"/>
      <bottom style="thin"/>
      <diagonal style="thin">
        <color indexed="23"/>
      </diagonal>
    </border>
    <border diagonalDown="1">
      <left style="thin"/>
      <right style="medium"/>
      <top>
        <color indexed="63"/>
      </top>
      <bottom style="thin"/>
      <diagonal style="thin">
        <color indexed="23"/>
      </diagonal>
    </border>
    <border diagonalDown="1">
      <left style="medium"/>
      <right style="thin"/>
      <top>
        <color indexed="63"/>
      </top>
      <bottom style="thin"/>
      <diagonal style="thin">
        <color indexed="23"/>
      </diagonal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thin"/>
      <right style="dotted"/>
      <top>
        <color indexed="63"/>
      </top>
      <bottom style="medium"/>
    </border>
    <border>
      <left style="medium"/>
      <right style="dotted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 quotePrefix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0" fillId="0" borderId="18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31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wrapText="1"/>
    </xf>
    <xf numFmtId="0" fontId="12" fillId="0" borderId="14" xfId="0" applyFont="1" applyBorder="1" applyAlignment="1" quotePrefix="1">
      <alignment horizontal="center"/>
    </xf>
    <xf numFmtId="1" fontId="12" fillId="0" borderId="2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/>
    </xf>
    <xf numFmtId="0" fontId="11" fillId="0" borderId="32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5" fontId="5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4" fillId="0" borderId="20" xfId="0" applyFont="1" applyBorder="1" applyAlignment="1">
      <alignment/>
    </xf>
    <xf numFmtId="45" fontId="5" fillId="0" borderId="41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45" fontId="23" fillId="0" borderId="22" xfId="0" applyNumberFormat="1" applyFont="1" applyBorder="1" applyAlignment="1">
      <alignment vertical="center"/>
    </xf>
    <xf numFmtId="45" fontId="23" fillId="0" borderId="24" xfId="0" applyNumberFormat="1" applyFont="1" applyBorder="1" applyAlignment="1">
      <alignment vertical="center"/>
    </xf>
    <xf numFmtId="0" fontId="29" fillId="0" borderId="43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45" fontId="29" fillId="0" borderId="27" xfId="0" applyNumberFormat="1" applyFont="1" applyBorder="1" applyAlignment="1">
      <alignment vertical="center"/>
    </xf>
    <xf numFmtId="45" fontId="29" fillId="0" borderId="21" xfId="0" applyNumberFormat="1" applyFont="1" applyBorder="1" applyAlignment="1">
      <alignment vertical="center"/>
    </xf>
    <xf numFmtId="45" fontId="29" fillId="0" borderId="28" xfId="0" applyNumberFormat="1" applyFont="1" applyBorder="1" applyAlignment="1">
      <alignment vertical="center"/>
    </xf>
    <xf numFmtId="45" fontId="29" fillId="0" borderId="19" xfId="0" applyNumberFormat="1" applyFont="1" applyBorder="1" applyAlignment="1">
      <alignment vertical="center"/>
    </xf>
    <xf numFmtId="1" fontId="18" fillId="0" borderId="3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3" fillId="0" borderId="33" xfId="0" applyFont="1" applyBorder="1" applyAlignment="1" quotePrefix="1">
      <alignment horizontal="left" vertical="center"/>
    </xf>
    <xf numFmtId="0" fontId="11" fillId="0" borderId="11" xfId="0" applyFont="1" applyBorder="1" applyAlignment="1">
      <alignment vertical="center"/>
    </xf>
    <xf numFmtId="1" fontId="27" fillId="0" borderId="45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" fontId="18" fillId="0" borderId="27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1" fontId="18" fillId="0" borderId="4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28" fillId="33" borderId="46" xfId="0" applyFont="1" applyFill="1" applyBorder="1" applyAlignment="1">
      <alignment horizontal="center"/>
    </xf>
    <xf numFmtId="0" fontId="28" fillId="33" borderId="47" xfId="0" applyFont="1" applyFill="1" applyBorder="1" applyAlignment="1">
      <alignment horizontal="center"/>
    </xf>
    <xf numFmtId="0" fontId="28" fillId="33" borderId="4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33" borderId="51" xfId="0" applyFont="1" applyFill="1" applyBorder="1" applyAlignment="1">
      <alignment horizontal="center"/>
    </xf>
    <xf numFmtId="0" fontId="10" fillId="33" borderId="50" xfId="0" applyFont="1" applyFill="1" applyBorder="1" applyAlignment="1">
      <alignment/>
    </xf>
    <xf numFmtId="0" fontId="5" fillId="33" borderId="49" xfId="0" applyFont="1" applyFill="1" applyBorder="1" applyAlignment="1">
      <alignment horizontal="left"/>
    </xf>
    <xf numFmtId="0" fontId="5" fillId="33" borderId="50" xfId="0" applyFont="1" applyFill="1" applyBorder="1" applyAlignment="1">
      <alignment horizontal="left"/>
    </xf>
    <xf numFmtId="0" fontId="10" fillId="33" borderId="23" xfId="0" applyFont="1" applyFill="1" applyBorder="1" applyAlignment="1">
      <alignment/>
    </xf>
    <xf numFmtId="0" fontId="17" fillId="34" borderId="35" xfId="0" applyFont="1" applyFill="1" applyBorder="1" applyAlignment="1">
      <alignment horizontal="right"/>
    </xf>
    <xf numFmtId="0" fontId="10" fillId="0" borderId="23" xfId="0" applyFont="1" applyBorder="1" applyAlignment="1">
      <alignment/>
    </xf>
    <xf numFmtId="0" fontId="5" fillId="33" borderId="16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3" fillId="0" borderId="16" xfId="0" applyFont="1" applyBorder="1" applyAlignment="1">
      <alignment/>
    </xf>
    <xf numFmtId="0" fontId="0" fillId="0" borderId="18" xfId="0" applyBorder="1" applyAlignment="1">
      <alignment horizontal="left"/>
    </xf>
    <xf numFmtId="0" fontId="13" fillId="0" borderId="16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5" xfId="0" applyBorder="1" applyAlignment="1">
      <alignment horizontal="left"/>
    </xf>
    <xf numFmtId="0" fontId="11" fillId="35" borderId="32" xfId="0" applyFont="1" applyFill="1" applyBorder="1" applyAlignment="1" quotePrefix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35" fillId="36" borderId="52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5" fillId="36" borderId="38" xfId="0" applyFont="1" applyFill="1" applyBorder="1" applyAlignment="1">
      <alignment horizontal="center" vertical="center" wrapText="1"/>
    </xf>
    <xf numFmtId="0" fontId="35" fillId="36" borderId="30" xfId="0" applyFont="1" applyFill="1" applyBorder="1" applyAlignment="1">
      <alignment horizontal="center" vertical="center" wrapText="1"/>
    </xf>
    <xf numFmtId="0" fontId="35" fillId="36" borderId="53" xfId="0" applyFont="1" applyFill="1" applyBorder="1" applyAlignment="1">
      <alignment horizontal="center" vertical="center" wrapText="1"/>
    </xf>
    <xf numFmtId="0" fontId="35" fillId="36" borderId="17" xfId="0" applyFont="1" applyFill="1" applyBorder="1" applyAlignment="1">
      <alignment horizontal="center" vertical="center" wrapText="1"/>
    </xf>
    <xf numFmtId="0" fontId="35" fillId="36" borderId="54" xfId="0" applyFont="1" applyFill="1" applyBorder="1" applyAlignment="1">
      <alignment horizontal="center" vertical="center" wrapText="1"/>
    </xf>
    <xf numFmtId="0" fontId="31" fillId="36" borderId="52" xfId="0" applyFont="1" applyFill="1" applyBorder="1" applyAlignment="1">
      <alignment horizontal="center" vertical="center" wrapText="1"/>
    </xf>
    <xf numFmtId="47" fontId="28" fillId="0" borderId="27" xfId="0" applyNumberFormat="1" applyFont="1" applyBorder="1" applyAlignment="1">
      <alignment vertical="center"/>
    </xf>
    <xf numFmtId="45" fontId="11" fillId="0" borderId="27" xfId="0" applyNumberFormat="1" applyFont="1" applyBorder="1" applyAlignment="1">
      <alignment vertical="center"/>
    </xf>
    <xf numFmtId="47" fontId="11" fillId="37" borderId="21" xfId="0" applyNumberFormat="1" applyFont="1" applyFill="1" applyBorder="1" applyAlignment="1">
      <alignment vertical="center"/>
    </xf>
    <xf numFmtId="45" fontId="17" fillId="0" borderId="27" xfId="0" applyNumberFormat="1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" fontId="36" fillId="0" borderId="27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0" fillId="36" borderId="38" xfId="0" applyFont="1" applyFill="1" applyBorder="1" applyAlignment="1">
      <alignment horizontal="center" vertical="center" wrapText="1"/>
    </xf>
    <xf numFmtId="0" fontId="30" fillId="36" borderId="30" xfId="0" applyFont="1" applyFill="1" applyBorder="1" applyAlignment="1">
      <alignment horizontal="center" vertical="center" wrapText="1"/>
    </xf>
    <xf numFmtId="0" fontId="30" fillId="36" borderId="52" xfId="0" applyFont="1" applyFill="1" applyBorder="1" applyAlignment="1">
      <alignment horizontal="center" vertical="center" wrapText="1"/>
    </xf>
    <xf numFmtId="0" fontId="30" fillId="36" borderId="5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0" fillId="36" borderId="17" xfId="0" applyFont="1" applyFill="1" applyBorder="1" applyAlignment="1">
      <alignment horizontal="center" vertical="center" wrapText="1"/>
    </xf>
    <xf numFmtId="0" fontId="30" fillId="36" borderId="54" xfId="0" applyFont="1" applyFill="1" applyBorder="1" applyAlignment="1">
      <alignment horizontal="center" vertical="center" wrapText="1"/>
    </xf>
    <xf numFmtId="1" fontId="36" fillId="0" borderId="38" xfId="0" applyNumberFormat="1" applyFont="1" applyBorder="1" applyAlignment="1">
      <alignment horizontal="center" vertical="center"/>
    </xf>
    <xf numFmtId="0" fontId="10" fillId="33" borderId="46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0" fontId="22" fillId="35" borderId="33" xfId="0" applyFont="1" applyFill="1" applyBorder="1" applyAlignment="1">
      <alignment horizontal="left" vertical="center"/>
    </xf>
    <xf numFmtId="0" fontId="22" fillId="35" borderId="31" xfId="0" applyFont="1" applyFill="1" applyBorder="1" applyAlignment="1">
      <alignment horizontal="left" vertical="center"/>
    </xf>
    <xf numFmtId="0" fontId="19" fillId="35" borderId="31" xfId="0" applyFont="1" applyFill="1" applyBorder="1" applyAlignment="1">
      <alignment horizontal="center" vertical="center"/>
    </xf>
    <xf numFmtId="0" fontId="1" fillId="0" borderId="59" xfId="0" applyFont="1" applyBorder="1" applyAlignment="1" quotePrefix="1">
      <alignment horizontal="center"/>
    </xf>
    <xf numFmtId="0" fontId="0" fillId="0" borderId="5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" fillId="0" borderId="54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0" fillId="39" borderId="16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center" vertical="center"/>
    </xf>
    <xf numFmtId="174" fontId="28" fillId="39" borderId="16" xfId="0" applyNumberFormat="1" applyFont="1" applyFill="1" applyBorder="1" applyAlignment="1">
      <alignment vertical="center"/>
    </xf>
    <xf numFmtId="174" fontId="11" fillId="39" borderId="36" xfId="0" applyNumberFormat="1" applyFont="1" applyFill="1" applyBorder="1" applyAlignment="1">
      <alignment vertical="center"/>
    </xf>
    <xf numFmtId="174" fontId="11" fillId="39" borderId="37" xfId="0" applyNumberFormat="1" applyFont="1" applyFill="1" applyBorder="1" applyAlignment="1">
      <alignment vertical="center"/>
    </xf>
    <xf numFmtId="174" fontId="17" fillId="39" borderId="16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horizontal="center" vertical="center"/>
    </xf>
    <xf numFmtId="0" fontId="11" fillId="39" borderId="36" xfId="0" applyFont="1" applyFill="1" applyBorder="1" applyAlignment="1">
      <alignment horizontal="center" vertical="center"/>
    </xf>
    <xf numFmtId="0" fontId="11" fillId="39" borderId="37" xfId="0" applyFont="1" applyFill="1" applyBorder="1" applyAlignment="1">
      <alignment horizontal="center" vertical="center"/>
    </xf>
    <xf numFmtId="0" fontId="11" fillId="39" borderId="29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33" fillId="39" borderId="51" xfId="0" applyFont="1" applyFill="1" applyBorder="1" applyAlignment="1">
      <alignment horizontal="left"/>
    </xf>
    <xf numFmtId="0" fontId="33" fillId="39" borderId="51" xfId="0" applyFont="1" applyFill="1" applyBorder="1" applyAlignment="1">
      <alignment horizontal="center"/>
    </xf>
    <xf numFmtId="0" fontId="34" fillId="39" borderId="51" xfId="0" applyFont="1" applyFill="1" applyBorder="1" applyAlignment="1">
      <alignment horizontal="centerContinuous"/>
    </xf>
    <xf numFmtId="0" fontId="34" fillId="39" borderId="50" xfId="0" applyFont="1" applyFill="1" applyBorder="1" applyAlignment="1">
      <alignment horizontal="centerContinuous"/>
    </xf>
    <xf numFmtId="0" fontId="14" fillId="39" borderId="15" xfId="0" applyFont="1" applyFill="1" applyBorder="1" applyAlignment="1">
      <alignment horizontal="left"/>
    </xf>
    <xf numFmtId="0" fontId="33" fillId="39" borderId="20" xfId="0" applyFont="1" applyFill="1" applyBorder="1" applyAlignment="1">
      <alignment horizontal="left"/>
    </xf>
    <xf numFmtId="0" fontId="33" fillId="39" borderId="20" xfId="0" applyFont="1" applyFill="1" applyBorder="1" applyAlignment="1">
      <alignment horizontal="center"/>
    </xf>
    <xf numFmtId="0" fontId="34" fillId="39" borderId="20" xfId="0" applyFont="1" applyFill="1" applyBorder="1" applyAlignment="1">
      <alignment horizontal="centerContinuous"/>
    </xf>
    <xf numFmtId="0" fontId="34" fillId="39" borderId="35" xfId="0" applyFont="1" applyFill="1" applyBorder="1" applyAlignment="1">
      <alignment horizontal="centerContinuous"/>
    </xf>
    <xf numFmtId="0" fontId="11" fillId="37" borderId="31" xfId="0" applyFont="1" applyFill="1" applyBorder="1" applyAlignment="1">
      <alignment horizontal="center" vertical="center"/>
    </xf>
    <xf numFmtId="0" fontId="30" fillId="36" borderId="47" xfId="0" applyFont="1" applyFill="1" applyBorder="1" applyAlignment="1">
      <alignment horizontal="center"/>
    </xf>
    <xf numFmtId="172" fontId="17" fillId="33" borderId="51" xfId="0" applyNumberFormat="1" applyFont="1" applyFill="1" applyBorder="1" applyAlignment="1">
      <alignment horizontal="center"/>
    </xf>
    <xf numFmtId="0" fontId="30" fillId="36" borderId="46" xfId="0" applyFont="1" applyFill="1" applyBorder="1" applyAlignment="1">
      <alignment horizontal="left"/>
    </xf>
    <xf numFmtId="0" fontId="32" fillId="36" borderId="48" xfId="0" applyFont="1" applyFill="1" applyBorder="1" applyAlignment="1">
      <alignment horizontal="centerContinuous"/>
    </xf>
    <xf numFmtId="0" fontId="30" fillId="36" borderId="46" xfId="0" applyFont="1" applyFill="1" applyBorder="1" applyAlignment="1">
      <alignment horizontal="center"/>
    </xf>
    <xf numFmtId="0" fontId="32" fillId="33" borderId="47" xfId="0" applyFont="1" applyFill="1" applyBorder="1" applyAlignment="1">
      <alignment/>
    </xf>
    <xf numFmtId="0" fontId="30" fillId="36" borderId="47" xfId="0" applyFont="1" applyFill="1" applyBorder="1" applyAlignment="1">
      <alignment horizontal="left"/>
    </xf>
    <xf numFmtId="0" fontId="31" fillId="33" borderId="46" xfId="0" applyFont="1" applyFill="1" applyBorder="1" applyAlignment="1">
      <alignment horizontal="centerContinuous"/>
    </xf>
    <xf numFmtId="0" fontId="31" fillId="33" borderId="48" xfId="0" applyFont="1" applyFill="1" applyBorder="1" applyAlignment="1">
      <alignment horizontal="centerContinuous"/>
    </xf>
    <xf numFmtId="0" fontId="30" fillId="36" borderId="48" xfId="0" applyFont="1" applyFill="1" applyBorder="1" applyAlignment="1">
      <alignment horizontal="right"/>
    </xf>
    <xf numFmtId="0" fontId="30" fillId="36" borderId="47" xfId="0" applyFont="1" applyFill="1" applyBorder="1" applyAlignment="1">
      <alignment horizontal="right"/>
    </xf>
    <xf numFmtId="0" fontId="30" fillId="33" borderId="47" xfId="0" applyFont="1" applyFill="1" applyBorder="1" applyAlignment="1">
      <alignment horizontal="right"/>
    </xf>
    <xf numFmtId="0" fontId="0" fillId="33" borderId="51" xfId="0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5" fillId="33" borderId="18" xfId="0" applyFont="1" applyFill="1" applyBorder="1" applyAlignment="1">
      <alignment/>
    </xf>
    <xf numFmtId="0" fontId="11" fillId="33" borderId="18" xfId="0" applyFont="1" applyFill="1" applyBorder="1" applyAlignment="1">
      <alignment vertical="center"/>
    </xf>
    <xf numFmtId="0" fontId="32" fillId="33" borderId="18" xfId="0" applyFont="1" applyFill="1" applyBorder="1" applyAlignment="1">
      <alignment/>
    </xf>
    <xf numFmtId="0" fontId="0" fillId="33" borderId="35" xfId="0" applyFill="1" applyBorder="1" applyAlignment="1">
      <alignment/>
    </xf>
    <xf numFmtId="0" fontId="5" fillId="33" borderId="0" xfId="0" applyFont="1" applyFill="1" applyBorder="1" applyAlignment="1">
      <alignment horizontal="right"/>
    </xf>
    <xf numFmtId="172" fontId="6" fillId="33" borderId="51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34" fillId="33" borderId="51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49" xfId="0" applyFont="1" applyFill="1" applyBorder="1" applyAlignment="1">
      <alignment horizontal="right"/>
    </xf>
    <xf numFmtId="172" fontId="5" fillId="33" borderId="51" xfId="0" applyNumberFormat="1" applyFont="1" applyFill="1" applyBorder="1" applyAlignment="1">
      <alignment horizontal="center"/>
    </xf>
    <xf numFmtId="0" fontId="0" fillId="33" borderId="51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10" fillId="33" borderId="0" xfId="0" applyFont="1" applyFill="1" applyBorder="1" applyAlignment="1">
      <alignment horizontal="centerContinuous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5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1" fillId="39" borderId="6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17" fillId="34" borderId="24" xfId="0" applyFont="1" applyFill="1" applyBorder="1" applyAlignment="1">
      <alignment horizontal="left"/>
    </xf>
    <xf numFmtId="0" fontId="31" fillId="39" borderId="50" xfId="0" applyFont="1" applyFill="1" applyBorder="1" applyAlignment="1">
      <alignment horizontal="left"/>
    </xf>
    <xf numFmtId="0" fontId="30" fillId="39" borderId="49" xfId="0" applyFont="1" applyFill="1" applyBorder="1" applyAlignment="1">
      <alignment horizontal="left"/>
    </xf>
    <xf numFmtId="0" fontId="30" fillId="39" borderId="63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6" fillId="39" borderId="49" xfId="0" applyFont="1" applyFill="1" applyBorder="1" applyAlignment="1">
      <alignment horizontal="centerContinuous"/>
    </xf>
    <xf numFmtId="0" fontId="26" fillId="39" borderId="50" xfId="0" applyFont="1" applyFill="1" applyBorder="1" applyAlignment="1">
      <alignment horizontal="centerContinuous"/>
    </xf>
    <xf numFmtId="0" fontId="16" fillId="39" borderId="15" xfId="0" applyFont="1" applyFill="1" applyBorder="1" applyAlignment="1">
      <alignment horizontal="centerContinuous"/>
    </xf>
    <xf numFmtId="0" fontId="26" fillId="39" borderId="35" xfId="0" applyFont="1" applyFill="1" applyBorder="1" applyAlignment="1">
      <alignment horizontal="centerContinuous"/>
    </xf>
    <xf numFmtId="172" fontId="10" fillId="33" borderId="49" xfId="0" applyNumberFormat="1" applyFont="1" applyFill="1" applyBorder="1" applyAlignment="1">
      <alignment horizontal="left"/>
    </xf>
    <xf numFmtId="0" fontId="12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33" xfId="0" applyFill="1" applyBorder="1" applyAlignment="1">
      <alignment horizontal="centerContinuous"/>
    </xf>
    <xf numFmtId="0" fontId="1" fillId="33" borderId="33" xfId="0" applyFont="1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51" xfId="0" applyFill="1" applyBorder="1" applyAlignment="1">
      <alignment horizontal="centerContinuous"/>
    </xf>
    <xf numFmtId="172" fontId="5" fillId="33" borderId="49" xfId="0" applyNumberFormat="1" applyFont="1" applyFill="1" applyBorder="1" applyAlignment="1">
      <alignment horizontal="left"/>
    </xf>
    <xf numFmtId="0" fontId="0" fillId="33" borderId="50" xfId="0" applyFill="1" applyBorder="1" applyAlignment="1">
      <alignment/>
    </xf>
    <xf numFmtId="0" fontId="0" fillId="33" borderId="0" xfId="0" applyFont="1" applyFill="1" applyBorder="1" applyAlignment="1">
      <alignment horizontal="centerContinuous"/>
    </xf>
    <xf numFmtId="0" fontId="14" fillId="39" borderId="51" xfId="0" applyFont="1" applyFill="1" applyBorder="1" applyAlignment="1">
      <alignment horizontal="left"/>
    </xf>
    <xf numFmtId="0" fontId="25" fillId="39" borderId="51" xfId="0" applyFont="1" applyFill="1" applyBorder="1" applyAlignment="1">
      <alignment horizontal="centerContinuous"/>
    </xf>
    <xf numFmtId="0" fontId="14" fillId="39" borderId="51" xfId="0" applyFont="1" applyFill="1" applyBorder="1" applyAlignment="1">
      <alignment horizontal="center"/>
    </xf>
    <xf numFmtId="0" fontId="15" fillId="39" borderId="51" xfId="0" applyFont="1" applyFill="1" applyBorder="1" applyAlignment="1">
      <alignment horizontal="center"/>
    </xf>
    <xf numFmtId="0" fontId="25" fillId="39" borderId="51" xfId="0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left"/>
    </xf>
    <xf numFmtId="0" fontId="25" fillId="39" borderId="5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25" fillId="39" borderId="20" xfId="0" applyFont="1" applyFill="1" applyBorder="1" applyAlignment="1">
      <alignment horizontal="centerContinuous"/>
    </xf>
    <xf numFmtId="0" fontId="14" fillId="39" borderId="2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25" fillId="39" borderId="20" xfId="0" applyFont="1" applyFill="1" applyBorder="1" applyAlignment="1">
      <alignment horizontal="center"/>
    </xf>
    <xf numFmtId="0" fontId="25" fillId="39" borderId="3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Continuous"/>
    </xf>
    <xf numFmtId="0" fontId="14" fillId="39" borderId="20" xfId="0" applyFont="1" applyFill="1" applyBorder="1" applyAlignment="1">
      <alignment horizontal="left"/>
    </xf>
    <xf numFmtId="0" fontId="30" fillId="39" borderId="16" xfId="0" applyFont="1" applyFill="1" applyBorder="1" applyAlignment="1">
      <alignment horizontal="left"/>
    </xf>
    <xf numFmtId="0" fontId="30" fillId="39" borderId="18" xfId="0" applyFont="1" applyFill="1" applyBorder="1" applyAlignment="1">
      <alignment horizontal="right"/>
    </xf>
    <xf numFmtId="0" fontId="30" fillId="39" borderId="15" xfId="0" applyFont="1" applyFill="1" applyBorder="1" applyAlignment="1">
      <alignment horizontal="left"/>
    </xf>
    <xf numFmtId="0" fontId="30" fillId="39" borderId="35" xfId="0" applyFont="1" applyFill="1" applyBorder="1" applyAlignment="1">
      <alignment horizontal="right"/>
    </xf>
    <xf numFmtId="14" fontId="5" fillId="33" borderId="51" xfId="0" applyNumberFormat="1" applyFont="1" applyFill="1" applyBorder="1" applyAlignment="1">
      <alignment horizontal="center"/>
    </xf>
    <xf numFmtId="0" fontId="31" fillId="39" borderId="42" xfId="0" applyFont="1" applyFill="1" applyBorder="1" applyAlignment="1">
      <alignment horizontal="center"/>
    </xf>
    <xf numFmtId="0" fontId="31" fillId="39" borderId="24" xfId="0" applyFont="1" applyFill="1" applyBorder="1" applyAlignment="1">
      <alignment horizontal="center"/>
    </xf>
    <xf numFmtId="0" fontId="31" fillId="39" borderId="63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/>
    </xf>
    <xf numFmtId="0" fontId="11" fillId="33" borderId="33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39" fillId="0" borderId="33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0" fillId="0" borderId="3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4" fontId="11" fillId="39" borderId="0" xfId="0" applyNumberFormat="1" applyFont="1" applyFill="1" applyBorder="1" applyAlignment="1">
      <alignment vertical="center"/>
    </xf>
    <xf numFmtId="0" fontId="30" fillId="36" borderId="13" xfId="0" applyFont="1" applyFill="1" applyBorder="1" applyAlignment="1">
      <alignment horizontal="center" vertical="center" wrapText="1"/>
    </xf>
    <xf numFmtId="174" fontId="11" fillId="39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11" fillId="37" borderId="38" xfId="0" applyNumberFormat="1" applyFont="1" applyFill="1" applyBorder="1" applyAlignment="1">
      <alignment horizontal="center" vertical="center"/>
    </xf>
    <xf numFmtId="45" fontId="32" fillId="36" borderId="53" xfId="0" applyNumberFormat="1" applyFont="1" applyFill="1" applyBorder="1" applyAlignment="1">
      <alignment vertical="center"/>
    </xf>
    <xf numFmtId="45" fontId="11" fillId="0" borderId="33" xfId="0" applyNumberFormat="1" applyFont="1" applyFill="1" applyBorder="1" applyAlignment="1">
      <alignment vertical="center"/>
    </xf>
    <xf numFmtId="0" fontId="5" fillId="33" borderId="51" xfId="0" applyFont="1" applyFill="1" applyBorder="1" applyAlignment="1">
      <alignment horizontal="centerContinuous"/>
    </xf>
    <xf numFmtId="0" fontId="30" fillId="36" borderId="15" xfId="0" applyFont="1" applyFill="1" applyBorder="1" applyAlignment="1">
      <alignment horizontal="left"/>
    </xf>
    <xf numFmtId="0" fontId="30" fillId="36" borderId="20" xfId="0" applyFont="1" applyFill="1" applyBorder="1" applyAlignment="1">
      <alignment horizontal="center"/>
    </xf>
    <xf numFmtId="0" fontId="31" fillId="33" borderId="47" xfId="0" applyFont="1" applyFill="1" applyBorder="1" applyAlignment="1">
      <alignment horizontal="center"/>
    </xf>
    <xf numFmtId="0" fontId="30" fillId="36" borderId="20" xfId="0" applyFont="1" applyFill="1" applyBorder="1" applyAlignment="1">
      <alignment horizontal="left"/>
    </xf>
    <xf numFmtId="0" fontId="31" fillId="33" borderId="47" xfId="0" applyFont="1" applyFill="1" applyBorder="1" applyAlignment="1">
      <alignment horizontal="centerContinuous"/>
    </xf>
    <xf numFmtId="0" fontId="12" fillId="0" borderId="64" xfId="0" applyFont="1" applyBorder="1" applyAlignment="1">
      <alignment horizontal="center" wrapText="1"/>
    </xf>
    <xf numFmtId="0" fontId="12" fillId="0" borderId="65" xfId="0" applyFont="1" applyBorder="1" applyAlignment="1">
      <alignment horizontal="center" wrapText="1"/>
    </xf>
    <xf numFmtId="0" fontId="1" fillId="0" borderId="64" xfId="0" applyFont="1" applyBorder="1" applyAlignment="1">
      <alignment horizontal="center"/>
    </xf>
    <xf numFmtId="0" fontId="12" fillId="37" borderId="66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 wrapText="1"/>
    </xf>
    <xf numFmtId="0" fontId="20" fillId="0" borderId="65" xfId="0" applyFont="1" applyBorder="1" applyAlignment="1">
      <alignment horizontal="center" wrapText="1"/>
    </xf>
    <xf numFmtId="0" fontId="11" fillId="0" borderId="69" xfId="0" applyFont="1" applyBorder="1" applyAlignment="1">
      <alignment/>
    </xf>
    <xf numFmtId="14" fontId="12" fillId="33" borderId="51" xfId="0" applyNumberFormat="1" applyFont="1" applyFill="1" applyBorder="1" applyAlignment="1">
      <alignment horizontal="center"/>
    </xf>
    <xf numFmtId="0" fontId="36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45" fontId="32" fillId="36" borderId="53" xfId="0" applyNumberFormat="1" applyFont="1" applyFill="1" applyBorder="1" applyAlignment="1">
      <alignment vertical="center"/>
    </xf>
    <xf numFmtId="0" fontId="11" fillId="0" borderId="60" xfId="0" applyFont="1" applyBorder="1" applyAlignment="1" quotePrefix="1">
      <alignment horizontal="left" vertical="center"/>
    </xf>
    <xf numFmtId="0" fontId="17" fillId="38" borderId="32" xfId="0" applyFont="1" applyFill="1" applyBorder="1" applyAlignment="1" quotePrefix="1">
      <alignment horizontal="center" vertical="center"/>
    </xf>
    <xf numFmtId="0" fontId="17" fillId="38" borderId="33" xfId="0" applyFont="1" applyFill="1" applyBorder="1" applyAlignment="1">
      <alignment horizontal="left" vertical="center"/>
    </xf>
    <xf numFmtId="0" fontId="0" fillId="38" borderId="0" xfId="0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12" fillId="37" borderId="70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/>
    </xf>
    <xf numFmtId="0" fontId="74" fillId="41" borderId="72" xfId="0" applyFont="1" applyFill="1" applyBorder="1" applyAlignment="1">
      <alignment horizontal="left" vertical="center"/>
    </xf>
    <xf numFmtId="0" fontId="74" fillId="41" borderId="26" xfId="0" applyFont="1" applyFill="1" applyBorder="1" applyAlignment="1">
      <alignment horizontal="left" vertical="center"/>
    </xf>
    <xf numFmtId="0" fontId="74" fillId="41" borderId="73" xfId="0" applyFont="1" applyFill="1" applyBorder="1" applyAlignment="1">
      <alignment horizontal="left" vertical="center"/>
    </xf>
    <xf numFmtId="0" fontId="75" fillId="41" borderId="21" xfId="0" applyFont="1" applyFill="1" applyBorder="1" applyAlignment="1">
      <alignment horizontal="center" vertical="center"/>
    </xf>
    <xf numFmtId="0" fontId="75" fillId="41" borderId="19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76" fillId="41" borderId="76" xfId="0" applyFont="1" applyFill="1" applyBorder="1" applyAlignment="1" quotePrefix="1">
      <alignment horizontal="left" vertical="center"/>
    </xf>
    <xf numFmtId="1" fontId="76" fillId="41" borderId="27" xfId="0" applyNumberFormat="1" applyFont="1" applyFill="1" applyBorder="1" applyAlignment="1">
      <alignment horizontal="center" vertical="center"/>
    </xf>
    <xf numFmtId="1" fontId="76" fillId="41" borderId="45" xfId="0" applyNumberFormat="1" applyFont="1" applyFill="1" applyBorder="1" applyAlignment="1">
      <alignment horizontal="center" vertical="center"/>
    </xf>
    <xf numFmtId="0" fontId="33" fillId="39" borderId="49" xfId="0" applyFont="1" applyFill="1" applyBorder="1" applyAlignment="1">
      <alignment horizontal="left"/>
    </xf>
    <xf numFmtId="0" fontId="77" fillId="42" borderId="16" xfId="0" applyFont="1" applyFill="1" applyBorder="1" applyAlignment="1">
      <alignment horizontal="left"/>
    </xf>
    <xf numFmtId="0" fontId="76" fillId="42" borderId="0" xfId="0" applyFont="1" applyFill="1" applyBorder="1" applyAlignment="1">
      <alignment horizontal="left"/>
    </xf>
    <xf numFmtId="0" fontId="76" fillId="42" borderId="0" xfId="0" applyFont="1" applyFill="1" applyBorder="1" applyAlignment="1">
      <alignment horizontal="center"/>
    </xf>
    <xf numFmtId="0" fontId="14" fillId="42" borderId="49" xfId="0" applyFont="1" applyFill="1" applyBorder="1" applyAlignment="1">
      <alignment horizontal="left"/>
    </xf>
    <xf numFmtId="0" fontId="33" fillId="42" borderId="51" xfId="0" applyFont="1" applyFill="1" applyBorder="1" applyAlignment="1">
      <alignment horizontal="left"/>
    </xf>
    <xf numFmtId="0" fontId="33" fillId="42" borderId="51" xfId="0" applyFont="1" applyFill="1" applyBorder="1" applyAlignment="1">
      <alignment horizontal="center"/>
    </xf>
    <xf numFmtId="0" fontId="34" fillId="42" borderId="51" xfId="0" applyFont="1" applyFill="1" applyBorder="1" applyAlignment="1">
      <alignment horizontal="centerContinuous"/>
    </xf>
    <xf numFmtId="0" fontId="0" fillId="42" borderId="51" xfId="0" applyFill="1" applyBorder="1" applyAlignment="1">
      <alignment/>
    </xf>
    <xf numFmtId="0" fontId="0" fillId="42" borderId="50" xfId="0" applyFill="1" applyBorder="1" applyAlignment="1">
      <alignment/>
    </xf>
    <xf numFmtId="0" fontId="14" fillId="42" borderId="15" xfId="0" applyFont="1" applyFill="1" applyBorder="1" applyAlignment="1">
      <alignment horizontal="left"/>
    </xf>
    <xf numFmtId="0" fontId="33" fillId="42" borderId="20" xfId="0" applyFont="1" applyFill="1" applyBorder="1" applyAlignment="1">
      <alignment horizontal="left"/>
    </xf>
    <xf numFmtId="0" fontId="33" fillId="42" borderId="20" xfId="0" applyFont="1" applyFill="1" applyBorder="1" applyAlignment="1">
      <alignment horizontal="center"/>
    </xf>
    <xf numFmtId="0" fontId="34" fillId="42" borderId="20" xfId="0" applyFont="1" applyFill="1" applyBorder="1" applyAlignment="1">
      <alignment horizontal="centerContinuous"/>
    </xf>
    <xf numFmtId="0" fontId="0" fillId="42" borderId="20" xfId="0" applyFill="1" applyBorder="1" applyAlignment="1">
      <alignment/>
    </xf>
    <xf numFmtId="0" fontId="0" fillId="42" borderId="35" xfId="0" applyFill="1" applyBorder="1" applyAlignment="1">
      <alignment/>
    </xf>
    <xf numFmtId="178" fontId="1" fillId="42" borderId="51" xfId="0" applyNumberFormat="1" applyFont="1" applyFill="1" applyBorder="1" applyAlignment="1" applyProtection="1">
      <alignment horizontal="left"/>
      <protection locked="0"/>
    </xf>
    <xf numFmtId="0" fontId="15" fillId="42" borderId="20" xfId="0" applyFont="1" applyFill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78" fillId="42" borderId="0" xfId="0" applyFont="1" applyFill="1" applyBorder="1" applyAlignment="1">
      <alignment horizontal="left"/>
    </xf>
    <xf numFmtId="0" fontId="78" fillId="42" borderId="0" xfId="0" applyFont="1" applyFill="1" applyBorder="1" applyAlignment="1">
      <alignment horizontal="center"/>
    </xf>
    <xf numFmtId="0" fontId="77" fillId="42" borderId="0" xfId="0" applyFont="1" applyFill="1" applyBorder="1" applyAlignment="1">
      <alignment horizontal="left"/>
    </xf>
    <xf numFmtId="0" fontId="14" fillId="39" borderId="49" xfId="0" applyFont="1" applyFill="1" applyBorder="1" applyAlignment="1">
      <alignment horizontal="left"/>
    </xf>
    <xf numFmtId="0" fontId="30" fillId="36" borderId="14" xfId="0" applyFont="1" applyFill="1" applyBorder="1" applyAlignment="1">
      <alignment horizontal="center" wrapText="1"/>
    </xf>
    <xf numFmtId="0" fontId="30" fillId="36" borderId="52" xfId="0" applyFont="1" applyFill="1" applyBorder="1" applyAlignment="1">
      <alignment horizontal="center" wrapText="1"/>
    </xf>
    <xf numFmtId="0" fontId="30" fillId="36" borderId="43" xfId="0" applyFont="1" applyFill="1" applyBorder="1" applyAlignment="1">
      <alignment horizontal="center"/>
    </xf>
    <xf numFmtId="0" fontId="30" fillId="36" borderId="47" xfId="0" applyFont="1" applyFill="1" applyBorder="1" applyAlignment="1">
      <alignment horizontal="center"/>
    </xf>
    <xf numFmtId="0" fontId="30" fillId="36" borderId="44" xfId="0" applyFont="1" applyFill="1" applyBorder="1" applyAlignment="1">
      <alignment horizontal="center"/>
    </xf>
    <xf numFmtId="172" fontId="12" fillId="33" borderId="51" xfId="0" applyNumberFormat="1" applyFont="1" applyFill="1" applyBorder="1" applyAlignment="1">
      <alignment horizontal="center" wrapText="1" readingOrder="1"/>
    </xf>
    <xf numFmtId="45" fontId="75" fillId="41" borderId="77" xfId="0" applyNumberFormat="1" applyFont="1" applyFill="1" applyBorder="1" applyAlignment="1">
      <alignment horizontal="center" vertical="center"/>
    </xf>
    <xf numFmtId="45" fontId="75" fillId="41" borderId="69" xfId="0" applyNumberFormat="1" applyFont="1" applyFill="1" applyBorder="1" applyAlignment="1">
      <alignment horizontal="center" vertical="center"/>
    </xf>
    <xf numFmtId="0" fontId="75" fillId="41" borderId="78" xfId="0" applyFont="1" applyFill="1" applyBorder="1" applyAlignment="1">
      <alignment horizontal="center" vertical="center"/>
    </xf>
    <xf numFmtId="0" fontId="75" fillId="41" borderId="67" xfId="0" applyFont="1" applyFill="1" applyBorder="1" applyAlignment="1">
      <alignment horizontal="center" vertical="center"/>
    </xf>
    <xf numFmtId="0" fontId="75" fillId="41" borderId="79" xfId="0" applyFont="1" applyFill="1" applyBorder="1" applyAlignment="1">
      <alignment horizontal="center" vertical="center"/>
    </xf>
    <xf numFmtId="0" fontId="75" fillId="41" borderId="66" xfId="0" applyFont="1" applyFill="1" applyBorder="1" applyAlignment="1">
      <alignment horizontal="center" vertical="center"/>
    </xf>
    <xf numFmtId="0" fontId="75" fillId="41" borderId="80" xfId="0" applyFont="1" applyFill="1" applyBorder="1" applyAlignment="1">
      <alignment horizontal="center" vertical="center"/>
    </xf>
    <xf numFmtId="0" fontId="75" fillId="41" borderId="63" xfId="0" applyFont="1" applyFill="1" applyBorder="1" applyAlignment="1">
      <alignment horizontal="center" vertical="center"/>
    </xf>
    <xf numFmtId="0" fontId="75" fillId="41" borderId="24" xfId="0" applyFont="1" applyFill="1" applyBorder="1" applyAlignment="1">
      <alignment horizontal="center" vertical="center"/>
    </xf>
    <xf numFmtId="45" fontId="12" fillId="37" borderId="81" xfId="0" applyNumberFormat="1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63" xfId="0" applyFont="1" applyFill="1" applyBorder="1" applyAlignment="1">
      <alignment horizontal="center" vertical="center"/>
    </xf>
    <xf numFmtId="0" fontId="12" fillId="37" borderId="80" xfId="0" applyFont="1" applyFill="1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45" fontId="12" fillId="37" borderId="82" xfId="0" applyNumberFormat="1" applyFont="1" applyFill="1" applyBorder="1" applyAlignment="1">
      <alignment horizontal="center" vertical="center"/>
    </xf>
    <xf numFmtId="0" fontId="12" fillId="37" borderId="82" xfId="0" applyFont="1" applyFill="1" applyBorder="1" applyAlignment="1">
      <alignment horizontal="center" vertical="center"/>
    </xf>
    <xf numFmtId="0" fontId="12" fillId="37" borderId="79" xfId="0" applyFont="1" applyFill="1" applyBorder="1" applyAlignment="1">
      <alignment horizontal="center" vertical="center"/>
    </xf>
    <xf numFmtId="0" fontId="12" fillId="37" borderId="66" xfId="0" applyFont="1" applyFill="1" applyBorder="1" applyAlignment="1">
      <alignment horizontal="center" vertical="center"/>
    </xf>
    <xf numFmtId="45" fontId="38" fillId="37" borderId="83" xfId="0" applyNumberFormat="1" applyFont="1" applyFill="1" applyBorder="1" applyAlignment="1">
      <alignment horizontal="center" vertical="center"/>
    </xf>
    <xf numFmtId="45" fontId="38" fillId="37" borderId="69" xfId="0" applyNumberFormat="1" applyFont="1" applyFill="1" applyBorder="1" applyAlignment="1">
      <alignment horizontal="center" vertical="center"/>
    </xf>
    <xf numFmtId="45" fontId="75" fillId="41" borderId="83" xfId="0" applyNumberFormat="1" applyFont="1" applyFill="1" applyBorder="1" applyAlignment="1">
      <alignment horizontal="center" vertical="center"/>
    </xf>
    <xf numFmtId="0" fontId="12" fillId="37" borderId="8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0</xdr:rowOff>
    </xdr:from>
    <xdr:to>
      <xdr:col>11</xdr:col>
      <xdr:colOff>819150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152400</xdr:colOff>
      <xdr:row>0</xdr:row>
      <xdr:rowOff>0</xdr:rowOff>
    </xdr:from>
    <xdr:to>
      <xdr:col>32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02225" y="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581025</xdr:colOff>
      <xdr:row>0</xdr:row>
      <xdr:rowOff>0</xdr:rowOff>
    </xdr:from>
    <xdr:to>
      <xdr:col>12</xdr:col>
      <xdr:colOff>1343025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06650" y="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876300</xdr:colOff>
      <xdr:row>0</xdr:row>
      <xdr:rowOff>9525</xdr:rowOff>
    </xdr:from>
    <xdr:to>
      <xdr:col>12</xdr:col>
      <xdr:colOff>1371600</xdr:colOff>
      <xdr:row>1</xdr:row>
      <xdr:rowOff>314325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495300</xdr:colOff>
      <xdr:row>1</xdr:row>
      <xdr:rowOff>314325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4</xdr:row>
      <xdr:rowOff>123825</xdr:rowOff>
    </xdr:from>
    <xdr:to>
      <xdr:col>11</xdr:col>
      <xdr:colOff>257175</xdr:colOff>
      <xdr:row>14</xdr:row>
      <xdr:rowOff>180975</xdr:rowOff>
    </xdr:to>
    <xdr:sp>
      <xdr:nvSpPr>
        <xdr:cNvPr id="3" name="AutoShape 8"/>
        <xdr:cNvSpPr>
          <a:spLocks/>
        </xdr:cNvSpPr>
      </xdr:nvSpPr>
      <xdr:spPr>
        <a:xfrm rot="5400000">
          <a:off x="6400800" y="1304925"/>
          <a:ext cx="152400" cy="2752725"/>
        </a:xfrm>
        <a:prstGeom prst="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123825</xdr:rowOff>
    </xdr:from>
    <xdr:to>
      <xdr:col>11</xdr:col>
      <xdr:colOff>257175</xdr:colOff>
      <xdr:row>13</xdr:row>
      <xdr:rowOff>180975</xdr:rowOff>
    </xdr:to>
    <xdr:sp>
      <xdr:nvSpPr>
        <xdr:cNvPr id="4" name="AutoShape 8"/>
        <xdr:cNvSpPr>
          <a:spLocks/>
        </xdr:cNvSpPr>
      </xdr:nvSpPr>
      <xdr:spPr>
        <a:xfrm rot="5400000">
          <a:off x="6400800" y="1066800"/>
          <a:ext cx="152400" cy="2714625"/>
        </a:xfrm>
        <a:prstGeom prst="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876300</xdr:colOff>
      <xdr:row>0</xdr:row>
      <xdr:rowOff>9525</xdr:rowOff>
    </xdr:from>
    <xdr:to>
      <xdr:col>12</xdr:col>
      <xdr:colOff>1371600</xdr:colOff>
      <xdr:row>1</xdr:row>
      <xdr:rowOff>314325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495300</xdr:colOff>
      <xdr:row>1</xdr:row>
      <xdr:rowOff>314325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4</xdr:row>
      <xdr:rowOff>123825</xdr:rowOff>
    </xdr:from>
    <xdr:to>
      <xdr:col>11</xdr:col>
      <xdr:colOff>257175</xdr:colOff>
      <xdr:row>15</xdr:row>
      <xdr:rowOff>0</xdr:rowOff>
    </xdr:to>
    <xdr:sp>
      <xdr:nvSpPr>
        <xdr:cNvPr id="3" name="AutoShape 8"/>
        <xdr:cNvSpPr>
          <a:spLocks/>
        </xdr:cNvSpPr>
      </xdr:nvSpPr>
      <xdr:spPr>
        <a:xfrm rot="5400000">
          <a:off x="6400800" y="1304925"/>
          <a:ext cx="152400" cy="2847975"/>
        </a:xfrm>
        <a:prstGeom prst="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123825</xdr:rowOff>
    </xdr:from>
    <xdr:to>
      <xdr:col>11</xdr:col>
      <xdr:colOff>257175</xdr:colOff>
      <xdr:row>15</xdr:row>
      <xdr:rowOff>0</xdr:rowOff>
    </xdr:to>
    <xdr:sp>
      <xdr:nvSpPr>
        <xdr:cNvPr id="4" name="AutoShape 8"/>
        <xdr:cNvSpPr>
          <a:spLocks/>
        </xdr:cNvSpPr>
      </xdr:nvSpPr>
      <xdr:spPr>
        <a:xfrm rot="5400000">
          <a:off x="6400800" y="1066800"/>
          <a:ext cx="152400" cy="3086100"/>
        </a:xfrm>
        <a:prstGeom prst="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tabColor theme="1"/>
    <pageSetUpPr fitToPage="1"/>
  </sheetPr>
  <dimension ref="A1:N50"/>
  <sheetViews>
    <sheetView zoomScale="75" zoomScaleNormal="75" zoomScaleSheetLayoutView="75" zoomScalePageLayoutView="0" workbookViewId="0" topLeftCell="A1">
      <selection activeCell="B2" sqref="B2"/>
    </sheetView>
  </sheetViews>
  <sheetFormatPr defaultColWidth="11.421875" defaultRowHeight="12.75" outlineLevelCol="1"/>
  <cols>
    <col min="1" max="1" width="10.28125" style="14" customWidth="1"/>
    <col min="2" max="2" width="24.28125" style="28" customWidth="1"/>
    <col min="3" max="3" width="21.7109375" style="25" customWidth="1"/>
    <col min="4" max="4" width="7.00390625" style="25" bestFit="1" customWidth="1"/>
    <col min="5" max="5" width="11.28125" style="22" customWidth="1"/>
    <col min="6" max="6" width="8.140625" style="22" customWidth="1"/>
    <col min="7" max="7" width="1.7109375" style="3" customWidth="1"/>
    <col min="8" max="8" width="12.7109375" style="3" customWidth="1"/>
    <col min="9" max="9" width="10.8515625" style="3" customWidth="1"/>
    <col min="10" max="10" width="1.57421875" style="3" customWidth="1"/>
    <col min="11" max="11" width="12.57421875" style="3" customWidth="1"/>
    <col min="12" max="12" width="12.421875" style="3" customWidth="1"/>
    <col min="13" max="13" width="1.57421875" style="3" customWidth="1"/>
    <col min="14" max="14" width="35.421875" style="3" hidden="1" customWidth="1" outlineLevel="1"/>
    <col min="15" max="15" width="11.421875" style="3" customWidth="1" collapsed="1"/>
    <col min="16" max="16384" width="11.421875" style="3" customWidth="1"/>
  </cols>
  <sheetData>
    <row r="1" spans="1:12" s="2" customFormat="1" ht="27.75">
      <c r="A1" s="286"/>
      <c r="B1" s="254">
        <f>'Start- &amp; Ergebnisliste VL 2012'!C1</f>
        <v>40992</v>
      </c>
      <c r="C1" s="406" t="s">
        <v>104</v>
      </c>
      <c r="D1" s="243"/>
      <c r="E1" s="243"/>
      <c r="F1" s="244"/>
      <c r="G1" s="244"/>
      <c r="H1" s="245"/>
      <c r="I1" s="246"/>
      <c r="J1" s="281"/>
      <c r="K1" s="265"/>
      <c r="L1" s="284"/>
    </row>
    <row r="2" spans="1:12" ht="28.5" thickBot="1">
      <c r="A2" s="289"/>
      <c r="B2" s="290"/>
      <c r="C2" s="247"/>
      <c r="D2" s="337" t="s">
        <v>42</v>
      </c>
      <c r="E2" s="248"/>
      <c r="F2" s="249"/>
      <c r="G2" s="249"/>
      <c r="H2" s="250"/>
      <c r="I2" s="251"/>
      <c r="J2" s="336"/>
      <c r="K2" s="266"/>
      <c r="L2" s="285"/>
    </row>
    <row r="3" spans="1:12" ht="4.5" customHeight="1" thickBot="1">
      <c r="A3" s="289"/>
      <c r="B3" s="290"/>
      <c r="C3" s="290"/>
      <c r="D3" s="290"/>
      <c r="E3" s="220"/>
      <c r="F3" s="220"/>
      <c r="G3" s="219"/>
      <c r="H3" s="219"/>
      <c r="I3" s="219"/>
      <c r="J3" s="219"/>
      <c r="K3" s="219"/>
      <c r="L3" s="269"/>
    </row>
    <row r="4" spans="1:12" s="17" customFormat="1" ht="21.75" customHeight="1">
      <c r="A4" s="15"/>
      <c r="B4" s="133"/>
      <c r="C4" s="133"/>
      <c r="D4" s="133"/>
      <c r="E4" s="132"/>
      <c r="F4" s="132"/>
      <c r="H4" s="138" t="s">
        <v>43</v>
      </c>
      <c r="I4" s="139"/>
      <c r="J4" s="146"/>
      <c r="K4" s="138" t="s">
        <v>43</v>
      </c>
      <c r="L4" s="139"/>
    </row>
    <row r="5" spans="1:12" s="79" customFormat="1" ht="26.25">
      <c r="A5" s="407" t="s">
        <v>105</v>
      </c>
      <c r="B5" s="408"/>
      <c r="C5" s="408"/>
      <c r="D5" s="408"/>
      <c r="E5" s="409"/>
      <c r="F5" s="409"/>
      <c r="H5" s="338" t="s">
        <v>49</v>
      </c>
      <c r="I5" s="339"/>
      <c r="J5" s="80"/>
      <c r="K5" s="338" t="s">
        <v>50</v>
      </c>
      <c r="L5" s="339"/>
    </row>
    <row r="6" spans="1:12" s="79" customFormat="1" ht="18.75" thickBot="1">
      <c r="A6" s="76"/>
      <c r="B6" s="77"/>
      <c r="C6" s="77"/>
      <c r="D6" s="77"/>
      <c r="E6" s="78"/>
      <c r="F6" s="78"/>
      <c r="H6" s="340"/>
      <c r="I6" s="341"/>
      <c r="J6" s="80"/>
      <c r="K6" s="340" t="s">
        <v>51</v>
      </c>
      <c r="L6" s="341"/>
    </row>
    <row r="7" spans="1:14" s="17" customFormat="1" ht="15.75">
      <c r="A7" s="30"/>
      <c r="B7" s="215" t="s">
        <v>1</v>
      </c>
      <c r="C7" s="31" t="s">
        <v>0</v>
      </c>
      <c r="D7" s="16" t="s">
        <v>2</v>
      </c>
      <c r="E7" s="16" t="s">
        <v>4</v>
      </c>
      <c r="F7" s="16"/>
      <c r="H7" s="41" t="s">
        <v>16</v>
      </c>
      <c r="I7" s="41" t="s">
        <v>6</v>
      </c>
      <c r="J7" s="62"/>
      <c r="K7" s="41" t="s">
        <v>16</v>
      </c>
      <c r="L7" s="41" t="s">
        <v>6</v>
      </c>
      <c r="N7" s="16" t="s">
        <v>44</v>
      </c>
    </row>
    <row r="8" spans="1:12" ht="10.5" customHeight="1">
      <c r="A8" s="11"/>
      <c r="B8" s="10"/>
      <c r="C8" s="68"/>
      <c r="D8" s="7"/>
      <c r="E8" s="8"/>
      <c r="F8" s="205"/>
      <c r="H8" s="42"/>
      <c r="I8" s="42"/>
      <c r="J8" s="61"/>
      <c r="K8" s="42"/>
      <c r="L8" s="42"/>
    </row>
    <row r="9" spans="1:12" ht="32.25" customHeight="1">
      <c r="A9" s="429" t="s">
        <v>94</v>
      </c>
      <c r="B9" s="430"/>
      <c r="C9" s="167"/>
      <c r="D9" s="167"/>
      <c r="E9" s="167"/>
      <c r="F9" s="167"/>
      <c r="H9" s="173"/>
      <c r="I9" s="173"/>
      <c r="J9" s="61"/>
      <c r="K9" s="173"/>
      <c r="L9" s="173"/>
    </row>
    <row r="10" spans="1:12" s="32" customFormat="1" ht="21.75" customHeight="1">
      <c r="A10" s="207"/>
      <c r="B10" s="208" t="str">
        <f>'Start- &amp; Ergebnisliste VL 2012'!B11</f>
        <v>Catharina</v>
      </c>
      <c r="C10" s="209" t="str">
        <f>'Start- &amp; Ergebnisliste VL 2012'!C11</f>
        <v>Ostermann</v>
      </c>
      <c r="D10" s="83" t="s">
        <v>9</v>
      </c>
      <c r="E10" s="83">
        <f>'Start- &amp; Ergebnisliste VL 2012'!E11</f>
        <v>2002</v>
      </c>
      <c r="F10" s="83"/>
      <c r="G10" s="54"/>
      <c r="H10" s="210">
        <f>'Start- &amp; Ergebnisliste VL 2012'!AC11</f>
        <v>19</v>
      </c>
      <c r="I10" s="211" t="s">
        <v>40</v>
      </c>
      <c r="J10" s="63"/>
      <c r="K10" s="210"/>
      <c r="L10" s="212"/>
    </row>
    <row r="11" spans="1:12" s="32" customFormat="1" ht="21.75" customHeight="1">
      <c r="A11" s="89"/>
      <c r="B11" s="86"/>
      <c r="C11" s="87"/>
      <c r="D11" s="53"/>
      <c r="E11" s="53"/>
      <c r="F11" s="53"/>
      <c r="G11" s="54"/>
      <c r="H11" s="55"/>
      <c r="I11" s="55"/>
      <c r="J11" s="63"/>
      <c r="K11" s="55"/>
      <c r="L11" s="137"/>
    </row>
    <row r="12" spans="1:12" s="32" customFormat="1" ht="9.75" customHeight="1">
      <c r="A12" s="164"/>
      <c r="B12" s="202"/>
      <c r="C12" s="203"/>
      <c r="D12" s="204"/>
      <c r="E12" s="204"/>
      <c r="F12" s="165"/>
      <c r="G12" s="54"/>
      <c r="H12" s="166"/>
      <c r="I12" s="166"/>
      <c r="J12" s="63"/>
      <c r="K12" s="166"/>
      <c r="L12" s="166"/>
    </row>
    <row r="13" spans="1:12" s="32" customFormat="1" ht="21.75" customHeight="1">
      <c r="A13" s="207"/>
      <c r="B13" s="208" t="str">
        <f>'Start- &amp; Ergebnisliste VL 2012'!B16</f>
        <v>Max</v>
      </c>
      <c r="C13" s="209" t="str">
        <f>'Start- &amp; Ergebnisliste VL 2012'!C16</f>
        <v>Ostermann</v>
      </c>
      <c r="D13" s="83" t="s">
        <v>10</v>
      </c>
      <c r="E13" s="83">
        <f>'Start- &amp; Ergebnisliste VL 2012'!E16</f>
        <v>2000</v>
      </c>
      <c r="F13" s="83"/>
      <c r="G13" s="54"/>
      <c r="H13" s="210">
        <f>'Start- &amp; Ergebnisliste VL 2012'!AC16</f>
        <v>18</v>
      </c>
      <c r="I13" s="211" t="s">
        <v>41</v>
      </c>
      <c r="J13" s="63"/>
      <c r="K13" s="210"/>
      <c r="L13" s="212"/>
    </row>
    <row r="14" spans="1:12" s="32" customFormat="1" ht="21.75" customHeight="1">
      <c r="A14" s="56"/>
      <c r="B14" s="57"/>
      <c r="C14" s="69"/>
      <c r="D14" s="53"/>
      <c r="E14" s="53"/>
      <c r="F14" s="53"/>
      <c r="G14" s="54"/>
      <c r="H14" s="55"/>
      <c r="I14" s="55"/>
      <c r="J14" s="63"/>
      <c r="K14" s="55"/>
      <c r="L14" s="55"/>
    </row>
    <row r="15" spans="1:12" s="32" customFormat="1" ht="3.75" customHeight="1">
      <c r="A15" s="33"/>
      <c r="B15" s="34"/>
      <c r="C15" s="34"/>
      <c r="D15" s="35"/>
      <c r="E15" s="35"/>
      <c r="F15" s="206"/>
      <c r="G15" s="54"/>
      <c r="H15" s="55"/>
      <c r="I15" s="55"/>
      <c r="J15" s="63"/>
      <c r="K15" s="55"/>
      <c r="L15" s="55"/>
    </row>
    <row r="16" spans="1:12" ht="32.25" customHeight="1">
      <c r="A16" s="429" t="s">
        <v>95</v>
      </c>
      <c r="B16" s="430"/>
      <c r="C16" s="167"/>
      <c r="D16" s="167"/>
      <c r="E16" s="167"/>
      <c r="F16" s="167"/>
      <c r="H16" s="173"/>
      <c r="I16" s="173"/>
      <c r="J16" s="61"/>
      <c r="K16" s="173"/>
      <c r="L16" s="173"/>
    </row>
    <row r="17" spans="1:12" s="32" customFormat="1" ht="21.75" customHeight="1">
      <c r="A17" s="207"/>
      <c r="B17" s="208" t="s">
        <v>93</v>
      </c>
      <c r="C17" s="388" t="s">
        <v>69</v>
      </c>
      <c r="D17" s="214" t="s">
        <v>9</v>
      </c>
      <c r="E17" s="214"/>
      <c r="F17" s="214"/>
      <c r="G17" s="54"/>
      <c r="H17" s="210"/>
      <c r="I17" s="210"/>
      <c r="J17" s="63"/>
      <c r="K17" s="210"/>
      <c r="L17" s="210"/>
    </row>
    <row r="18" spans="1:12" s="32" customFormat="1" ht="21.75" customHeight="1">
      <c r="A18" s="85"/>
      <c r="B18" s="86"/>
      <c r="C18" s="87"/>
      <c r="D18" s="53"/>
      <c r="E18" s="53"/>
      <c r="F18" s="53"/>
      <c r="G18" s="54"/>
      <c r="H18" s="55"/>
      <c r="I18" s="137"/>
      <c r="J18" s="63"/>
      <c r="K18" s="55"/>
      <c r="L18" s="137"/>
    </row>
    <row r="19" spans="1:12" s="32" customFormat="1" ht="9.75" customHeight="1">
      <c r="A19" s="164"/>
      <c r="B19" s="202"/>
      <c r="C19" s="203"/>
      <c r="D19" s="204"/>
      <c r="E19" s="204"/>
      <c r="F19" s="165"/>
      <c r="G19" s="54"/>
      <c r="H19" s="166"/>
      <c r="I19" s="166"/>
      <c r="J19" s="63"/>
      <c r="K19" s="166"/>
      <c r="L19" s="166"/>
    </row>
    <row r="20" spans="1:12" s="32" customFormat="1" ht="21.75" customHeight="1">
      <c r="A20" s="207"/>
      <c r="B20" s="208" t="str">
        <f>'Start- &amp; Ergebnisliste VL 2012'!B35</f>
        <v>Alexander</v>
      </c>
      <c r="C20" s="209" t="str">
        <f>'Start- &amp; Ergebnisliste VL 2012'!C35</f>
        <v>Rücker</v>
      </c>
      <c r="D20" s="83" t="s">
        <v>10</v>
      </c>
      <c r="E20" s="83">
        <f>'Start- &amp; Ergebnisliste VL 2012'!E35</f>
        <v>1997</v>
      </c>
      <c r="F20" s="83"/>
      <c r="G20" s="54"/>
      <c r="H20" s="210">
        <f>'Start- &amp; Ergebnisliste VL 2012'!AC35</f>
        <v>18</v>
      </c>
      <c r="I20" s="211" t="s">
        <v>41</v>
      </c>
      <c r="J20" s="63"/>
      <c r="K20" s="210"/>
      <c r="L20" s="210"/>
    </row>
    <row r="21" spans="1:12" s="32" customFormat="1" ht="21.75" customHeight="1">
      <c r="A21" s="85"/>
      <c r="B21" s="86"/>
      <c r="C21" s="87"/>
      <c r="D21" s="53"/>
      <c r="E21" s="53"/>
      <c r="F21" s="53"/>
      <c r="G21" s="54"/>
      <c r="H21" s="55"/>
      <c r="I21" s="137"/>
      <c r="J21" s="63"/>
      <c r="K21" s="55"/>
      <c r="L21" s="55"/>
    </row>
    <row r="22" spans="1:12" s="32" customFormat="1" ht="3.75" customHeight="1">
      <c r="A22" s="36"/>
      <c r="B22" s="37"/>
      <c r="C22" s="34"/>
      <c r="D22" s="35"/>
      <c r="E22" s="38"/>
      <c r="F22" s="206"/>
      <c r="G22" s="54"/>
      <c r="H22" s="55"/>
      <c r="I22" s="55"/>
      <c r="J22" s="63"/>
      <c r="K22" s="55"/>
      <c r="L22" s="55"/>
    </row>
    <row r="23" spans="1:12" ht="32.25" customHeight="1">
      <c r="A23" s="429" t="s">
        <v>96</v>
      </c>
      <c r="B23" s="430"/>
      <c r="C23" s="167"/>
      <c r="D23" s="167"/>
      <c r="E23" s="167"/>
      <c r="F23" s="167"/>
      <c r="H23" s="173"/>
      <c r="I23" s="173"/>
      <c r="J23" s="61"/>
      <c r="K23" s="173"/>
      <c r="L23" s="173"/>
    </row>
    <row r="24" spans="1:12" s="32" customFormat="1" ht="21.75" customHeight="1">
      <c r="A24" s="207"/>
      <c r="B24" s="208" t="str">
        <f>'Start- &amp; Ergebnisliste VL 2012'!B28</f>
        <v>Sarah</v>
      </c>
      <c r="C24" s="209" t="str">
        <f>'Start- &amp; Ergebnisliste VL 2012'!C28</f>
        <v>Schempp</v>
      </c>
      <c r="D24" s="83" t="s">
        <v>9</v>
      </c>
      <c r="E24" s="214">
        <f>'Start- &amp; Ergebnisliste VL 2012'!E28</f>
        <v>1990</v>
      </c>
      <c r="F24" s="83"/>
      <c r="G24" s="54"/>
      <c r="H24" s="210">
        <f>'Start- &amp; Ergebnisliste VL 2012'!AC28</f>
        <v>18</v>
      </c>
      <c r="I24" s="211" t="s">
        <v>40</v>
      </c>
      <c r="J24" s="63"/>
      <c r="K24" s="210">
        <f>'Start- &amp; Ergebnisliste VL 2012'!AF28</f>
        <v>18</v>
      </c>
      <c r="L24" s="211" t="s">
        <v>40</v>
      </c>
    </row>
    <row r="25" spans="1:12" s="32" customFormat="1" ht="21.75" customHeight="1">
      <c r="A25" s="85"/>
      <c r="B25" s="86"/>
      <c r="C25" s="87"/>
      <c r="D25" s="53"/>
      <c r="E25" s="53"/>
      <c r="F25" s="53"/>
      <c r="G25" s="54"/>
      <c r="H25" s="55"/>
      <c r="I25" s="216"/>
      <c r="J25" s="63"/>
      <c r="K25" s="55"/>
      <c r="L25" s="55"/>
    </row>
    <row r="26" spans="1:12" s="32" customFormat="1" ht="9.75" customHeight="1">
      <c r="A26" s="164"/>
      <c r="B26" s="202"/>
      <c r="C26" s="203"/>
      <c r="D26" s="204"/>
      <c r="E26" s="204"/>
      <c r="F26" s="165"/>
      <c r="G26" s="54"/>
      <c r="H26" s="166"/>
      <c r="I26" s="166"/>
      <c r="J26" s="63"/>
      <c r="K26" s="166"/>
      <c r="L26" s="166"/>
    </row>
    <row r="27" spans="1:12" s="32" customFormat="1" ht="21.75" customHeight="1">
      <c r="A27" s="207"/>
      <c r="B27" s="208" t="str">
        <f>'Start- &amp; Ergebnisliste VL 2012'!B39</f>
        <v>Reiner</v>
      </c>
      <c r="C27" s="209" t="str">
        <f>'Start- &amp; Ergebnisliste VL 2012'!C39</f>
        <v>Schempp</v>
      </c>
      <c r="D27" s="83" t="s">
        <v>10</v>
      </c>
      <c r="E27" s="83">
        <f>'Start- &amp; Ergebnisliste VL 2012'!E39</f>
        <v>1961</v>
      </c>
      <c r="F27" s="83"/>
      <c r="G27" s="54"/>
      <c r="H27" s="210">
        <f>'Start- &amp; Ergebnisliste VL 2012'!AC39</f>
        <v>20</v>
      </c>
      <c r="I27" s="211" t="s">
        <v>41</v>
      </c>
      <c r="J27" s="63"/>
      <c r="K27" s="210">
        <f>'Start- &amp; Ergebnisliste VL 2012'!AF39</f>
        <v>20</v>
      </c>
      <c r="L27" s="211" t="s">
        <v>41</v>
      </c>
    </row>
    <row r="28" spans="1:12" s="32" customFormat="1" ht="21.75" customHeight="1">
      <c r="A28" s="213"/>
      <c r="B28" s="208"/>
      <c r="C28" s="209"/>
      <c r="D28" s="83"/>
      <c r="E28" s="83"/>
      <c r="F28" s="83"/>
      <c r="G28" s="54"/>
      <c r="H28" s="210"/>
      <c r="I28" s="216"/>
      <c r="J28" s="63"/>
      <c r="K28" s="210"/>
      <c r="L28" s="212"/>
    </row>
    <row r="29" spans="1:12" ht="4.5" customHeight="1" thickBot="1">
      <c r="A29" s="12"/>
      <c r="B29" s="26"/>
      <c r="C29" s="29"/>
      <c r="D29" s="29"/>
      <c r="E29" s="24"/>
      <c r="F29" s="24"/>
      <c r="G29" s="40"/>
      <c r="H29" s="43"/>
      <c r="I29" s="19"/>
      <c r="J29" s="64"/>
      <c r="K29" s="19"/>
      <c r="L29" s="19"/>
    </row>
    <row r="30" spans="1:6" s="9" customFormat="1" ht="5.25" customHeight="1">
      <c r="A30" s="13"/>
      <c r="B30" s="27"/>
      <c r="C30" s="27"/>
      <c r="D30" s="27"/>
      <c r="E30" s="23"/>
      <c r="F30" s="23"/>
    </row>
    <row r="31" spans="1:6" s="9" customFormat="1" ht="11.25">
      <c r="A31" s="13"/>
      <c r="B31" s="27"/>
      <c r="C31" s="27"/>
      <c r="D31" s="27"/>
      <c r="E31" s="23"/>
      <c r="F31" s="23"/>
    </row>
    <row r="32" spans="1:6" s="9" customFormat="1" ht="11.25">
      <c r="A32" s="13"/>
      <c r="B32" s="27"/>
      <c r="C32" s="27"/>
      <c r="D32" s="27"/>
      <c r="E32" s="23"/>
      <c r="F32" s="23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</sheetData>
  <sheetProtection/>
  <mergeCells count="3">
    <mergeCell ref="A9:B9"/>
    <mergeCell ref="A16:B16"/>
    <mergeCell ref="A23:B23"/>
  </mergeCells>
  <printOptions horizontalCentered="1"/>
  <pageMargins left="0.12" right="0.13" top="0.76" bottom="0.43" header="0.31" footer="0.13"/>
  <pageSetup fitToHeight="1" fitToWidth="1" horizontalDpi="600" verticalDpi="600" orientation="landscape" paperSize="9" scale="94" r:id="rId2"/>
  <headerFooter alignWithMargins="0">
    <oddFooter>&amp;L&amp;8Martin Schempp&amp;C&amp;8Datei:&amp;F&amp;R&amp;D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2"/>
    <pageSetUpPr fitToPage="1"/>
  </sheetPr>
  <dimension ref="A1:AJ255"/>
  <sheetViews>
    <sheetView tabSelected="1" zoomScale="60" zoomScaleNormal="60" zoomScaleSheetLayoutView="5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L21" sqref="AL21"/>
    </sheetView>
  </sheetViews>
  <sheetFormatPr defaultColWidth="11.421875" defaultRowHeight="12.75" outlineLevelCol="2"/>
  <cols>
    <col min="1" max="1" width="7.00390625" style="14" customWidth="1"/>
    <col min="2" max="2" width="22.421875" style="28" bestFit="1" customWidth="1"/>
    <col min="3" max="3" width="19.140625" style="25" customWidth="1"/>
    <col min="4" max="4" width="7.00390625" style="25" bestFit="1" customWidth="1"/>
    <col min="5" max="5" width="11.28125" style="22" customWidth="1"/>
    <col min="6" max="6" width="8.140625" style="22" customWidth="1"/>
    <col min="7" max="7" width="14.421875" style="3" customWidth="1" outlineLevel="1"/>
    <col min="8" max="9" width="13.421875" style="3" customWidth="1" outlineLevel="1"/>
    <col min="10" max="10" width="15.00390625" style="22" customWidth="1" outlineLevel="1"/>
    <col min="11" max="11" width="16.00390625" style="3" customWidth="1" outlineLevel="1"/>
    <col min="12" max="12" width="13.421875" style="3" customWidth="1"/>
    <col min="13" max="13" width="7.57421875" style="3" customWidth="1"/>
    <col min="14" max="14" width="8.8515625" style="3" customWidth="1"/>
    <col min="15" max="15" width="0.71875" style="219" customWidth="1"/>
    <col min="16" max="16" width="9.28125" style="3" customWidth="1" outlineLevel="1"/>
    <col min="17" max="17" width="10.28125" style="3" customWidth="1" outlineLevel="1"/>
    <col min="18" max="18" width="2.28125" style="219" customWidth="1"/>
    <col min="19" max="19" width="11.28125" style="3" hidden="1" customWidth="1" outlineLevel="1"/>
    <col min="20" max="20" width="11.140625" style="3" hidden="1" customWidth="1" outlineLevel="1"/>
    <col min="21" max="21" width="0.9921875" style="3" hidden="1" customWidth="1" outlineLevel="1"/>
    <col min="22" max="22" width="11.28125" style="3" hidden="1" customWidth="1" outlineLevel="2"/>
    <col min="23" max="23" width="11.140625" style="3" hidden="1" customWidth="1" outlineLevel="2"/>
    <col min="24" max="24" width="1.7109375" style="219" customWidth="1" collapsed="1"/>
    <col min="25" max="25" width="7.8515625" style="3" customWidth="1"/>
    <col min="26" max="26" width="8.140625" style="3" customWidth="1"/>
    <col min="27" max="27" width="9.421875" style="3" customWidth="1"/>
    <col min="28" max="28" width="1.7109375" style="219" customWidth="1"/>
    <col min="29" max="29" width="11.57421875" style="3" customWidth="1"/>
    <col min="30" max="30" width="12.00390625" style="3" customWidth="1"/>
    <col min="31" max="31" width="0.9921875" style="219" customWidth="1"/>
    <col min="32" max="32" width="11.57421875" style="3" customWidth="1"/>
    <col min="33" max="33" width="10.8515625" style="3" customWidth="1"/>
    <col min="34" max="34" width="0.85546875" style="219" customWidth="1"/>
    <col min="35" max="36" width="11.421875" style="52" customWidth="1"/>
    <col min="37" max="16384" width="11.421875" style="3" customWidth="1"/>
  </cols>
  <sheetData>
    <row r="1" spans="1:36" s="2" customFormat="1" ht="27.75">
      <c r="A1" s="286"/>
      <c r="B1" s="287"/>
      <c r="C1" s="434">
        <v>40992</v>
      </c>
      <c r="D1" s="434"/>
      <c r="E1" s="288"/>
      <c r="F1" s="288"/>
      <c r="G1" s="288"/>
      <c r="H1" s="410"/>
      <c r="I1" s="411"/>
      <c r="J1" s="411" t="s">
        <v>62</v>
      </c>
      <c r="K1" s="412"/>
      <c r="L1" s="412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22"/>
      <c r="X1" s="414"/>
      <c r="Y1" s="414"/>
      <c r="Z1" s="414"/>
      <c r="AA1" s="415"/>
      <c r="AB1" s="275"/>
      <c r="AC1" s="265"/>
      <c r="AD1" s="265"/>
      <c r="AE1" s="265"/>
      <c r="AF1" s="265"/>
      <c r="AG1" s="284"/>
      <c r="AH1" s="223"/>
      <c r="AI1" s="148"/>
      <c r="AJ1" s="148"/>
    </row>
    <row r="2" spans="1:33" ht="28.5" thickBot="1">
      <c r="A2" s="289"/>
      <c r="B2" s="290"/>
      <c r="C2" s="290"/>
      <c r="D2" s="290"/>
      <c r="E2" s="220"/>
      <c r="F2" s="220"/>
      <c r="G2" s="219"/>
      <c r="H2" s="416"/>
      <c r="I2" s="417"/>
      <c r="J2" s="417"/>
      <c r="K2" s="417" t="s">
        <v>37</v>
      </c>
      <c r="L2" s="418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23"/>
      <c r="X2" s="420"/>
      <c r="Y2" s="420"/>
      <c r="Z2" s="420"/>
      <c r="AA2" s="421"/>
      <c r="AC2" s="266"/>
      <c r="AD2" s="266"/>
      <c r="AE2" s="266"/>
      <c r="AF2" s="266"/>
      <c r="AG2" s="285"/>
    </row>
    <row r="3" spans="1:36" s="219" customFormat="1" ht="4.5" customHeight="1" thickBot="1">
      <c r="A3" s="289"/>
      <c r="B3" s="290"/>
      <c r="C3" s="290"/>
      <c r="D3" s="290"/>
      <c r="E3" s="220"/>
      <c r="F3" s="220"/>
      <c r="G3" s="221"/>
      <c r="H3" s="221"/>
      <c r="I3" s="221"/>
      <c r="J3" s="220"/>
      <c r="K3" s="221"/>
      <c r="L3" s="221"/>
      <c r="M3" s="221"/>
      <c r="P3" s="221"/>
      <c r="Y3" s="280"/>
      <c r="Z3" s="280"/>
      <c r="AA3" s="280"/>
      <c r="AG3" s="269"/>
      <c r="AI3" s="229"/>
      <c r="AJ3" s="229"/>
    </row>
    <row r="4" spans="1:36" s="17" customFormat="1" ht="21.75" customHeight="1" thickBot="1">
      <c r="A4" s="226"/>
      <c r="B4" s="427" t="s">
        <v>106</v>
      </c>
      <c r="C4" s="425"/>
      <c r="D4" s="425"/>
      <c r="E4" s="426"/>
      <c r="F4" s="228"/>
      <c r="G4" s="291"/>
      <c r="H4" s="260"/>
      <c r="I4" s="371"/>
      <c r="J4" s="369"/>
      <c r="K4" s="261"/>
      <c r="L4" s="366"/>
      <c r="M4" s="140" t="s">
        <v>35</v>
      </c>
      <c r="N4" s="141"/>
      <c r="O4" s="144"/>
      <c r="P4" s="142" t="s">
        <v>36</v>
      </c>
      <c r="Q4" s="141"/>
      <c r="R4" s="276"/>
      <c r="S4" s="142" t="s">
        <v>49</v>
      </c>
      <c r="T4" s="143"/>
      <c r="U4" s="147"/>
      <c r="V4" s="142" t="s">
        <v>50</v>
      </c>
      <c r="W4" s="143"/>
      <c r="X4" s="276"/>
      <c r="Y4" s="199"/>
      <c r="Z4" s="200"/>
      <c r="AA4" s="201"/>
      <c r="AB4" s="276"/>
      <c r="AC4" s="304" t="s">
        <v>56</v>
      </c>
      <c r="AD4" s="302"/>
      <c r="AE4" s="144"/>
      <c r="AF4" s="303" t="s">
        <v>55</v>
      </c>
      <c r="AG4" s="302"/>
      <c r="AH4" s="276"/>
      <c r="AI4" s="52"/>
      <c r="AJ4" s="52"/>
    </row>
    <row r="5" spans="1:36" s="79" customFormat="1" ht="21" thickBot="1">
      <c r="A5" s="292"/>
      <c r="B5" s="293"/>
      <c r="C5" s="293"/>
      <c r="D5" s="293"/>
      <c r="E5" s="294"/>
      <c r="F5" s="294"/>
      <c r="G5" s="295"/>
      <c r="H5" s="367" t="s">
        <v>39</v>
      </c>
      <c r="I5" s="368"/>
      <c r="J5" s="370" t="s">
        <v>87</v>
      </c>
      <c r="K5" s="368"/>
      <c r="L5" s="257"/>
      <c r="M5" s="253" t="s">
        <v>22</v>
      </c>
      <c r="N5" s="253"/>
      <c r="O5" s="258"/>
      <c r="P5" s="259" t="s">
        <v>38</v>
      </c>
      <c r="Q5" s="256"/>
      <c r="R5" s="277"/>
      <c r="S5" s="255" t="s">
        <v>34</v>
      </c>
      <c r="T5" s="263"/>
      <c r="U5" s="264"/>
      <c r="V5" s="259" t="s">
        <v>34</v>
      </c>
      <c r="W5" s="262"/>
      <c r="X5" s="277"/>
      <c r="Y5" s="431" t="s">
        <v>17</v>
      </c>
      <c r="Z5" s="432"/>
      <c r="AA5" s="433"/>
      <c r="AB5" s="277"/>
      <c r="AC5" s="301" t="s">
        <v>57</v>
      </c>
      <c r="AD5" s="145"/>
      <c r="AE5" s="267"/>
      <c r="AF5" s="301" t="s">
        <v>54</v>
      </c>
      <c r="AG5" s="145"/>
      <c r="AH5" s="277"/>
      <c r="AI5" s="52"/>
      <c r="AJ5" s="52"/>
    </row>
    <row r="6" spans="1:36" s="17" customFormat="1" ht="20.25">
      <c r="A6" s="30" t="s">
        <v>3</v>
      </c>
      <c r="B6" s="31" t="s">
        <v>1</v>
      </c>
      <c r="C6" s="31" t="s">
        <v>0</v>
      </c>
      <c r="D6" s="16" t="s">
        <v>2</v>
      </c>
      <c r="E6" s="16" t="s">
        <v>4</v>
      </c>
      <c r="F6" s="44"/>
      <c r="G6" s="91" t="s">
        <v>5</v>
      </c>
      <c r="H6" s="134" t="s">
        <v>18</v>
      </c>
      <c r="I6" s="135" t="s">
        <v>20</v>
      </c>
      <c r="J6" s="357" t="s">
        <v>85</v>
      </c>
      <c r="K6" s="357" t="s">
        <v>86</v>
      </c>
      <c r="L6" s="136" t="s">
        <v>5</v>
      </c>
      <c r="M6" s="41" t="s">
        <v>6</v>
      </c>
      <c r="N6" s="41" t="s">
        <v>16</v>
      </c>
      <c r="O6" s="228"/>
      <c r="P6" s="41" t="s">
        <v>6</v>
      </c>
      <c r="Q6" s="41" t="s">
        <v>16</v>
      </c>
      <c r="R6" s="228"/>
      <c r="S6" s="46" t="s">
        <v>6</v>
      </c>
      <c r="T6" s="39" t="s">
        <v>16</v>
      </c>
      <c r="U6" s="132"/>
      <c r="V6" s="46" t="s">
        <v>6</v>
      </c>
      <c r="W6" s="39" t="s">
        <v>16</v>
      </c>
      <c r="X6" s="228"/>
      <c r="Y6" s="46" t="s">
        <v>25</v>
      </c>
      <c r="Z6" s="81" t="s">
        <v>6</v>
      </c>
      <c r="AA6" s="74" t="s">
        <v>16</v>
      </c>
      <c r="AB6" s="276"/>
      <c r="AC6" s="41" t="s">
        <v>16</v>
      </c>
      <c r="AD6" s="297" t="s">
        <v>6</v>
      </c>
      <c r="AE6" s="268"/>
      <c r="AF6" s="41" t="s">
        <v>16</v>
      </c>
      <c r="AG6" s="41" t="s">
        <v>6</v>
      </c>
      <c r="AH6" s="276"/>
      <c r="AI6" s="52"/>
      <c r="AJ6" s="52"/>
    </row>
    <row r="7" spans="1:33" ht="20.25">
      <c r="A7" s="11"/>
      <c r="B7" s="10"/>
      <c r="C7" s="68"/>
      <c r="D7" s="7"/>
      <c r="E7" s="8"/>
      <c r="F7" s="8"/>
      <c r="G7" s="92" t="s">
        <v>29</v>
      </c>
      <c r="H7" s="93"/>
      <c r="I7" s="94"/>
      <c r="J7" s="358"/>
      <c r="K7" s="358"/>
      <c r="L7" s="90"/>
      <c r="M7" s="7"/>
      <c r="N7" s="18"/>
      <c r="O7" s="220"/>
      <c r="P7" s="7"/>
      <c r="Q7" s="18"/>
      <c r="R7" s="220"/>
      <c r="S7" s="65"/>
      <c r="T7" s="66"/>
      <c r="U7" s="22"/>
      <c r="V7" s="65"/>
      <c r="W7" s="66"/>
      <c r="X7" s="220"/>
      <c r="Y7" s="65" t="s">
        <v>26</v>
      </c>
      <c r="Z7" s="82"/>
      <c r="AA7" s="66"/>
      <c r="AC7" s="42"/>
      <c r="AD7" s="18"/>
      <c r="AE7" s="269"/>
      <c r="AF7" s="42"/>
      <c r="AG7" s="42"/>
    </row>
    <row r="8" spans="1:33" ht="36" customHeight="1">
      <c r="A8" s="429" t="s">
        <v>63</v>
      </c>
      <c r="B8" s="430"/>
      <c r="C8" s="174" t="s">
        <v>12</v>
      </c>
      <c r="D8" s="167"/>
      <c r="E8" s="167"/>
      <c r="F8" s="168"/>
      <c r="G8" s="191">
        <v>1</v>
      </c>
      <c r="H8" s="169"/>
      <c r="I8" s="170"/>
      <c r="J8" s="169"/>
      <c r="K8" s="364">
        <v>0.00017361111111111112</v>
      </c>
      <c r="L8" s="169"/>
      <c r="M8" s="167"/>
      <c r="N8" s="171"/>
      <c r="O8" s="220"/>
      <c r="P8" s="172"/>
      <c r="Q8" s="171"/>
      <c r="R8" s="220"/>
      <c r="S8" s="169"/>
      <c r="T8" s="170"/>
      <c r="U8" s="22"/>
      <c r="V8" s="169"/>
      <c r="W8" s="170"/>
      <c r="X8" s="220"/>
      <c r="Y8" s="169"/>
      <c r="Z8" s="172"/>
      <c r="AA8" s="170"/>
      <c r="AC8" s="173"/>
      <c r="AD8" s="171"/>
      <c r="AE8" s="270"/>
      <c r="AF8" s="173"/>
      <c r="AG8" s="173"/>
    </row>
    <row r="9" spans="1:34" s="32" customFormat="1" ht="22.5" customHeight="1">
      <c r="A9" s="89">
        <v>1</v>
      </c>
      <c r="B9" s="86" t="s">
        <v>78</v>
      </c>
      <c r="C9" s="87" t="s">
        <v>74</v>
      </c>
      <c r="D9" s="53" t="s">
        <v>9</v>
      </c>
      <c r="E9" s="53">
        <v>2002</v>
      </c>
      <c r="F9" s="60"/>
      <c r="G9" s="175">
        <f>L9*$G$8</f>
        <v>0.008333333333333333</v>
      </c>
      <c r="H9" s="176">
        <v>0</v>
      </c>
      <c r="I9" s="177">
        <v>0.0078125</v>
      </c>
      <c r="J9" s="363">
        <v>3</v>
      </c>
      <c r="K9" s="365">
        <f>J9*$K$8</f>
        <v>0.0005208333333333333</v>
      </c>
      <c r="L9" s="178">
        <f>I9-H9+K9</f>
        <v>0.008333333333333333</v>
      </c>
      <c r="M9" s="179">
        <f>RANK(L9,$L$9:$L$12,1)</f>
        <v>2</v>
      </c>
      <c r="N9" s="180">
        <f>VLOOKUP(M9,$B$58:$C$77,2,TRUE)</f>
        <v>9</v>
      </c>
      <c r="O9" s="282"/>
      <c r="P9" s="383">
        <f>RANK(L9,$L$9:$L$19,1)</f>
        <v>5</v>
      </c>
      <c r="Q9" s="182"/>
      <c r="R9" s="282"/>
      <c r="S9" s="305"/>
      <c r="T9" s="180"/>
      <c r="U9" s="181"/>
      <c r="V9" s="185"/>
      <c r="W9" s="182"/>
      <c r="X9" s="282"/>
      <c r="Y9" s="186">
        <v>4</v>
      </c>
      <c r="Z9" s="252">
        <v>1</v>
      </c>
      <c r="AA9" s="180">
        <f>VLOOKUP(Z9,$B$58:$C$77,2,TRUE)</f>
        <v>10</v>
      </c>
      <c r="AB9" s="278"/>
      <c r="AC9" s="187">
        <f>N9+T9+AA9</f>
        <v>19</v>
      </c>
      <c r="AD9" s="298">
        <f>RANK(AC9,$AC$9:$AC$12,0)+1</f>
        <v>2</v>
      </c>
      <c r="AE9" s="271"/>
      <c r="AF9" s="185"/>
      <c r="AG9" s="182"/>
      <c r="AH9" s="296"/>
    </row>
    <row r="10" spans="1:34" s="32" customFormat="1" ht="22.5" customHeight="1">
      <c r="A10" s="85">
        <f>A9+1</f>
        <v>2</v>
      </c>
      <c r="B10" s="86" t="s">
        <v>79</v>
      </c>
      <c r="C10" s="87" t="s">
        <v>28</v>
      </c>
      <c r="D10" s="53" t="s">
        <v>9</v>
      </c>
      <c r="E10" s="53">
        <v>2003</v>
      </c>
      <c r="F10" s="60"/>
      <c r="G10" s="175">
        <f>L10*$G$8</f>
        <v>0.011805555555555555</v>
      </c>
      <c r="H10" s="176">
        <v>0.00034722222222222224</v>
      </c>
      <c r="I10" s="177">
        <v>0.011458333333333334</v>
      </c>
      <c r="J10" s="363">
        <v>4</v>
      </c>
      <c r="K10" s="365">
        <f>J10*$K$8</f>
        <v>0.0006944444444444445</v>
      </c>
      <c r="L10" s="178">
        <f>I10-H10+K10</f>
        <v>0.011805555555555555</v>
      </c>
      <c r="M10" s="179">
        <f>RANK(L10,$L$9:$L$12,1)</f>
        <v>4</v>
      </c>
      <c r="N10" s="180">
        <f>VLOOKUP(M10,$B$58:$C$77,2,TRUE)</f>
        <v>7</v>
      </c>
      <c r="O10" s="282"/>
      <c r="P10" s="383">
        <f>RANK(L10,$L$9:$L$19,1)</f>
        <v>8</v>
      </c>
      <c r="Q10" s="188"/>
      <c r="R10" s="282"/>
      <c r="S10" s="305"/>
      <c r="T10" s="180"/>
      <c r="U10" s="181"/>
      <c r="V10" s="189"/>
      <c r="W10" s="188"/>
      <c r="X10" s="282"/>
      <c r="Y10" s="190">
        <v>1</v>
      </c>
      <c r="Z10" s="252">
        <v>3</v>
      </c>
      <c r="AA10" s="180">
        <f>VLOOKUP(Z10,$B$58:$C$77,2,TRUE)</f>
        <v>8</v>
      </c>
      <c r="AB10" s="278"/>
      <c r="AC10" s="187">
        <f>N10+T10+AA10</f>
        <v>15</v>
      </c>
      <c r="AD10" s="298">
        <f>RANK(AC10,$AC$9:$AC$12,0)</f>
        <v>3</v>
      </c>
      <c r="AE10" s="271"/>
      <c r="AF10" s="189"/>
      <c r="AG10" s="188"/>
      <c r="AH10" s="296"/>
    </row>
    <row r="11" spans="1:34" s="32" customFormat="1" ht="22.5" customHeight="1">
      <c r="A11" s="85">
        <f>A10+1</f>
        <v>3</v>
      </c>
      <c r="B11" s="86" t="s">
        <v>92</v>
      </c>
      <c r="C11" s="87" t="s">
        <v>47</v>
      </c>
      <c r="D11" s="53" t="s">
        <v>9</v>
      </c>
      <c r="E11" s="53">
        <v>2002</v>
      </c>
      <c r="F11" s="60"/>
      <c r="G11" s="175">
        <f>L11*$G$8</f>
        <v>0.008043981481481482</v>
      </c>
      <c r="H11" s="176">
        <v>0.0006944444444444445</v>
      </c>
      <c r="I11" s="177">
        <v>0.008391203703703705</v>
      </c>
      <c r="J11" s="363">
        <v>2</v>
      </c>
      <c r="K11" s="365">
        <f>J11*$K$8</f>
        <v>0.00034722222222222224</v>
      </c>
      <c r="L11" s="178">
        <f>I11-H11+K11</f>
        <v>0.008043981481481482</v>
      </c>
      <c r="M11" s="298">
        <f>RANK(L11,$L$9:$L$12,1)</f>
        <v>1</v>
      </c>
      <c r="N11" s="180">
        <f>VLOOKUP(M11,$B$58:$C$77,2,TRUE)</f>
        <v>10</v>
      </c>
      <c r="O11" s="282"/>
      <c r="P11" s="383">
        <f>RANK(L11,$L$9:$L$19,1)</f>
        <v>3</v>
      </c>
      <c r="Q11" s="188"/>
      <c r="R11" s="282"/>
      <c r="S11" s="305"/>
      <c r="T11" s="180"/>
      <c r="U11" s="181"/>
      <c r="V11" s="189"/>
      <c r="W11" s="188"/>
      <c r="X11" s="282"/>
      <c r="Y11" s="190">
        <v>3</v>
      </c>
      <c r="Z11" s="252">
        <v>2</v>
      </c>
      <c r="AA11" s="180">
        <f>VLOOKUP(Z11,$B$58:$C$77,2,TRUE)</f>
        <v>9</v>
      </c>
      <c r="AB11" s="278"/>
      <c r="AC11" s="187">
        <f>N11+T11+AA11</f>
        <v>19</v>
      </c>
      <c r="AD11" s="184">
        <f>RANK(AC11,$AC$9:$AC$12,0)</f>
        <v>1</v>
      </c>
      <c r="AE11" s="271"/>
      <c r="AF11" s="189"/>
      <c r="AG11" s="188"/>
      <c r="AH11" s="296"/>
    </row>
    <row r="12" spans="1:34" s="32" customFormat="1" ht="22.5" customHeight="1">
      <c r="A12" s="85">
        <f>A11+1</f>
        <v>4</v>
      </c>
      <c r="B12" s="86" t="s">
        <v>73</v>
      </c>
      <c r="C12" s="87" t="s">
        <v>101</v>
      </c>
      <c r="D12" s="53" t="s">
        <v>9</v>
      </c>
      <c r="E12" s="58">
        <v>1974</v>
      </c>
      <c r="F12" s="60"/>
      <c r="G12" s="175">
        <f>L12*$G$8</f>
        <v>0.010821759259259257</v>
      </c>
      <c r="H12" s="176">
        <v>0.00104166666666667</v>
      </c>
      <c r="I12" s="177">
        <v>0.010300925925925927</v>
      </c>
      <c r="J12" s="363">
        <v>9</v>
      </c>
      <c r="K12" s="365">
        <f>J12*$K$8</f>
        <v>0.0015625</v>
      </c>
      <c r="L12" s="178">
        <f>I12-H12+K12</f>
        <v>0.010821759259259257</v>
      </c>
      <c r="M12" s="179">
        <f>RANK(L12,$L$9:$L$12,1)</f>
        <v>3</v>
      </c>
      <c r="N12" s="180">
        <f>VLOOKUP(M12,$B$58:$C$77,2,TRUE)</f>
        <v>8</v>
      </c>
      <c r="O12" s="282"/>
      <c r="P12" s="383">
        <f>RANK(L12,$L$9:$L$19,1)</f>
        <v>7</v>
      </c>
      <c r="Q12" s="188"/>
      <c r="R12" s="282"/>
      <c r="S12" s="305"/>
      <c r="T12" s="180"/>
      <c r="U12" s="181"/>
      <c r="V12" s="189"/>
      <c r="W12" s="188"/>
      <c r="X12" s="282"/>
      <c r="Y12" s="190">
        <v>2</v>
      </c>
      <c r="Z12" s="252">
        <v>4</v>
      </c>
      <c r="AA12" s="180">
        <f>VLOOKUP(Z12,$B$58:$C$77,2,TRUE)</f>
        <v>7</v>
      </c>
      <c r="AB12" s="278"/>
      <c r="AC12" s="187">
        <f>N12+T12+AA12</f>
        <v>15</v>
      </c>
      <c r="AD12" s="298">
        <f>RANK(AC12,$AC$9:$AC$12,0)+1</f>
        <v>4</v>
      </c>
      <c r="AE12" s="271"/>
      <c r="AF12" s="189"/>
      <c r="AG12" s="188"/>
      <c r="AH12" s="296"/>
    </row>
    <row r="13" spans="1:33" ht="36" customHeight="1">
      <c r="A13" s="429" t="s">
        <v>64</v>
      </c>
      <c r="B13" s="430"/>
      <c r="C13" s="174" t="s">
        <v>12</v>
      </c>
      <c r="D13" s="167"/>
      <c r="E13" s="356"/>
      <c r="F13" s="168"/>
      <c r="G13" s="191">
        <f>G8</f>
        <v>1</v>
      </c>
      <c r="H13" s="169"/>
      <c r="I13" s="170"/>
      <c r="J13" s="168"/>
      <c r="K13" s="168"/>
      <c r="L13" s="169"/>
      <c r="M13" s="167"/>
      <c r="N13" s="171"/>
      <c r="O13" s="220"/>
      <c r="P13" s="384"/>
      <c r="Q13" s="171"/>
      <c r="R13" s="220"/>
      <c r="S13" s="169"/>
      <c r="T13" s="170"/>
      <c r="U13" s="22"/>
      <c r="V13" s="169"/>
      <c r="W13" s="170"/>
      <c r="X13" s="220"/>
      <c r="Y13" s="169"/>
      <c r="Z13" s="172"/>
      <c r="AA13" s="170"/>
      <c r="AC13" s="173"/>
      <c r="AD13" s="171"/>
      <c r="AE13" s="270"/>
      <c r="AF13" s="173"/>
      <c r="AG13" s="173"/>
    </row>
    <row r="14" spans="1:34" s="32" customFormat="1" ht="22.5" customHeight="1">
      <c r="A14" s="85">
        <f>A12+1</f>
        <v>5</v>
      </c>
      <c r="B14" s="86" t="s">
        <v>70</v>
      </c>
      <c r="C14" s="87" t="s">
        <v>71</v>
      </c>
      <c r="D14" s="53" t="s">
        <v>10</v>
      </c>
      <c r="E14" s="53">
        <v>2000</v>
      </c>
      <c r="F14" s="60"/>
      <c r="G14" s="175">
        <f>L14*$G$13</f>
        <v>0.006481481481481482</v>
      </c>
      <c r="H14" s="176">
        <v>0.001388888888888889</v>
      </c>
      <c r="I14" s="177">
        <v>0.00769675925925926</v>
      </c>
      <c r="J14" s="363">
        <v>1</v>
      </c>
      <c r="K14" s="365">
        <f>J14*$K$8</f>
        <v>0.00017361111111111112</v>
      </c>
      <c r="L14" s="178">
        <f>I14-H14+K14</f>
        <v>0.006481481481481482</v>
      </c>
      <c r="M14" s="179">
        <f>RANK(L14,$L$14:$L$19,1)</f>
        <v>2</v>
      </c>
      <c r="N14" s="180">
        <f>VLOOKUP(M14,$B$58:$C$77,2,TRUE)</f>
        <v>9</v>
      </c>
      <c r="O14" s="282"/>
      <c r="P14" s="383">
        <f>RANK(L14,$L$9:$L$19,1)</f>
        <v>2</v>
      </c>
      <c r="Q14" s="182"/>
      <c r="R14" s="282"/>
      <c r="S14" s="305"/>
      <c r="T14" s="180"/>
      <c r="U14" s="181"/>
      <c r="V14" s="185"/>
      <c r="W14" s="182"/>
      <c r="X14" s="282"/>
      <c r="Y14" s="186">
        <v>2</v>
      </c>
      <c r="Z14" s="252">
        <v>4</v>
      </c>
      <c r="AA14" s="180">
        <f>VLOOKUP(Z14,$B$58:$C$77,2,TRUE)</f>
        <v>7</v>
      </c>
      <c r="AB14" s="278"/>
      <c r="AC14" s="187">
        <f>N14+T14+AA14</f>
        <v>16</v>
      </c>
      <c r="AD14" s="298">
        <f>RANK(AC14,$AC$14:$AC$19,0)</f>
        <v>3</v>
      </c>
      <c r="AE14" s="271"/>
      <c r="AF14" s="185"/>
      <c r="AG14" s="182"/>
      <c r="AH14" s="296"/>
    </row>
    <row r="15" spans="1:34" s="32" customFormat="1" ht="22.5" customHeight="1">
      <c r="A15" s="85">
        <f>A14+1</f>
        <v>6</v>
      </c>
      <c r="B15" s="86" t="s">
        <v>80</v>
      </c>
      <c r="C15" s="87" t="s">
        <v>45</v>
      </c>
      <c r="D15" s="53" t="s">
        <v>10</v>
      </c>
      <c r="E15" s="53">
        <v>2002</v>
      </c>
      <c r="F15" s="60"/>
      <c r="G15" s="175">
        <f>L15*$G$13</f>
        <v>0.00829861111111111</v>
      </c>
      <c r="H15" s="176">
        <v>0.001736111111111111</v>
      </c>
      <c r="I15" s="177">
        <v>0.008819444444444444</v>
      </c>
      <c r="J15" s="363">
        <v>7</v>
      </c>
      <c r="K15" s="365">
        <f>J15*$K$8</f>
        <v>0.0012152777777777778</v>
      </c>
      <c r="L15" s="178">
        <f>I15-H15+K15</f>
        <v>0.00829861111111111</v>
      </c>
      <c r="M15" s="179">
        <f>RANK(L15,$L$14:$L$19,1)</f>
        <v>3</v>
      </c>
      <c r="N15" s="180">
        <f>VLOOKUP(M15,$B$58:$C$77,2,TRUE)</f>
        <v>8</v>
      </c>
      <c r="O15" s="282"/>
      <c r="P15" s="383">
        <f>RANK(L15,$L$9:$L$19,1)</f>
        <v>4</v>
      </c>
      <c r="Q15" s="182"/>
      <c r="R15" s="282"/>
      <c r="S15" s="305"/>
      <c r="T15" s="180"/>
      <c r="U15" s="181"/>
      <c r="V15" s="185"/>
      <c r="W15" s="182"/>
      <c r="X15" s="282"/>
      <c r="Y15" s="186">
        <v>4</v>
      </c>
      <c r="Z15" s="252">
        <v>1</v>
      </c>
      <c r="AA15" s="180">
        <f>VLOOKUP(Z15,$B$58:$C$77,2,TRUE)</f>
        <v>10</v>
      </c>
      <c r="AB15" s="278"/>
      <c r="AC15" s="187">
        <f>N15+T15+AA15</f>
        <v>18</v>
      </c>
      <c r="AD15" s="298">
        <f>RANK(AC15,$AC$14:$AC$19,0)+1</f>
        <v>2</v>
      </c>
      <c r="AE15" s="271"/>
      <c r="AF15" s="185"/>
      <c r="AG15" s="182"/>
      <c r="AH15" s="296"/>
    </row>
    <row r="16" spans="1:34" s="32" customFormat="1" ht="22.5" customHeight="1">
      <c r="A16" s="85">
        <f>A15+1</f>
        <v>7</v>
      </c>
      <c r="B16" s="86" t="s">
        <v>46</v>
      </c>
      <c r="C16" s="87" t="s">
        <v>47</v>
      </c>
      <c r="D16" s="53" t="s">
        <v>10</v>
      </c>
      <c r="E16" s="53">
        <v>2000</v>
      </c>
      <c r="F16" s="60"/>
      <c r="G16" s="175">
        <f>L16*$G$13</f>
        <v>0.006099537037037037</v>
      </c>
      <c r="H16" s="176">
        <v>0.0020833333333333333</v>
      </c>
      <c r="I16" s="177">
        <v>0.00818287037037037</v>
      </c>
      <c r="J16" s="363">
        <v>0</v>
      </c>
      <c r="K16" s="365">
        <f>J16*$K$8</f>
        <v>0</v>
      </c>
      <c r="L16" s="178">
        <f>I16-H16+K16</f>
        <v>0.006099537037037037</v>
      </c>
      <c r="M16" s="298">
        <f>RANK(L16,$L$14:$L$19,1)</f>
        <v>1</v>
      </c>
      <c r="N16" s="180">
        <f>VLOOKUP(M16,$B$58:$C$77,2,TRUE)</f>
        <v>10</v>
      </c>
      <c r="O16" s="282"/>
      <c r="P16" s="424">
        <f>RANK(L16,$L$9:$L$19,1)</f>
        <v>1</v>
      </c>
      <c r="Q16" s="188"/>
      <c r="R16" s="282"/>
      <c r="S16" s="305"/>
      <c r="T16" s="180"/>
      <c r="U16" s="181"/>
      <c r="V16" s="189"/>
      <c r="W16" s="188"/>
      <c r="X16" s="282"/>
      <c r="Y16" s="186">
        <v>1</v>
      </c>
      <c r="Z16" s="252">
        <v>3</v>
      </c>
      <c r="AA16" s="180">
        <f>VLOOKUP(Z16,$B$58:$C$77,2,TRUE)</f>
        <v>8</v>
      </c>
      <c r="AB16" s="278"/>
      <c r="AC16" s="187">
        <f>N16+T16+AA16</f>
        <v>18</v>
      </c>
      <c r="AD16" s="184">
        <f>RANK(AC16,$AC$14:$AC$19,0)</f>
        <v>1</v>
      </c>
      <c r="AE16" s="271"/>
      <c r="AF16" s="189"/>
      <c r="AG16" s="188"/>
      <c r="AH16" s="296"/>
    </row>
    <row r="17" spans="1:34" s="32" customFormat="1" ht="22.5" customHeight="1">
      <c r="A17" s="85">
        <f>A16+1</f>
        <v>8</v>
      </c>
      <c r="B17" s="86" t="s">
        <v>76</v>
      </c>
      <c r="C17" s="87" t="s">
        <v>75</v>
      </c>
      <c r="D17" s="53" t="s">
        <v>10</v>
      </c>
      <c r="E17" s="53">
        <v>1999</v>
      </c>
      <c r="F17" s="60"/>
      <c r="G17" s="175">
        <f>L17*$G$13</f>
        <v>0.008680555555555554</v>
      </c>
      <c r="H17" s="176">
        <v>0.00243055555555556</v>
      </c>
      <c r="I17" s="177">
        <v>0.01076388888888889</v>
      </c>
      <c r="J17" s="363">
        <v>2</v>
      </c>
      <c r="K17" s="365">
        <f>J17*$K$8</f>
        <v>0.00034722222222222224</v>
      </c>
      <c r="L17" s="178">
        <f>I17-H17+K17</f>
        <v>0.008680555555555554</v>
      </c>
      <c r="M17" s="179">
        <f>RANK(L17,$L$14:$L$19,1)</f>
        <v>4</v>
      </c>
      <c r="N17" s="180">
        <f>VLOOKUP(M17,$B$58:$C$77,2,TRUE)</f>
        <v>7</v>
      </c>
      <c r="O17" s="282"/>
      <c r="P17" s="383">
        <f>RANK(L17,$L$9:$L$19,1)</f>
        <v>6</v>
      </c>
      <c r="Q17" s="188"/>
      <c r="R17" s="282"/>
      <c r="S17" s="305"/>
      <c r="T17" s="180"/>
      <c r="U17" s="181"/>
      <c r="V17" s="189"/>
      <c r="W17" s="188"/>
      <c r="X17" s="282"/>
      <c r="Y17" s="186">
        <v>3</v>
      </c>
      <c r="Z17" s="252">
        <v>2</v>
      </c>
      <c r="AA17" s="180">
        <f>VLOOKUP(Z17,$B$58:$C$77,2,TRUE)</f>
        <v>9</v>
      </c>
      <c r="AB17" s="278"/>
      <c r="AC17" s="187">
        <f>N17+T17+AA17</f>
        <v>16</v>
      </c>
      <c r="AD17" s="298">
        <f>RANK(AC17,$AC$14:$AC$19,0)+1</f>
        <v>4</v>
      </c>
      <c r="AE17" s="271"/>
      <c r="AF17" s="189"/>
      <c r="AG17" s="188"/>
      <c r="AH17" s="296"/>
    </row>
    <row r="18" spans="1:34" s="32" customFormat="1" ht="22.5" customHeight="1">
      <c r="A18" s="85"/>
      <c r="B18" s="86"/>
      <c r="C18" s="87"/>
      <c r="D18" s="53"/>
      <c r="E18" s="53"/>
      <c r="F18" s="60"/>
      <c r="G18" s="175"/>
      <c r="H18" s="176"/>
      <c r="I18" s="177"/>
      <c r="J18" s="363"/>
      <c r="K18" s="365"/>
      <c r="L18" s="178"/>
      <c r="M18" s="179"/>
      <c r="N18" s="180"/>
      <c r="O18" s="282"/>
      <c r="P18" s="382"/>
      <c r="Q18" s="188"/>
      <c r="R18" s="282"/>
      <c r="S18" s="305"/>
      <c r="T18" s="180"/>
      <c r="U18" s="181"/>
      <c r="V18" s="189"/>
      <c r="W18" s="188"/>
      <c r="X18" s="282"/>
      <c r="Y18" s="186"/>
      <c r="Z18" s="252"/>
      <c r="AA18" s="184"/>
      <c r="AB18" s="278"/>
      <c r="AC18" s="187"/>
      <c r="AD18" s="298"/>
      <c r="AE18" s="271"/>
      <c r="AF18" s="189"/>
      <c r="AG18" s="188"/>
      <c r="AH18" s="296"/>
    </row>
    <row r="19" spans="1:34" s="32" customFormat="1" ht="22.5" customHeight="1">
      <c r="A19" s="85"/>
      <c r="B19" s="86"/>
      <c r="C19" s="87"/>
      <c r="D19" s="53"/>
      <c r="E19" s="53"/>
      <c r="F19" s="60"/>
      <c r="G19" s="175"/>
      <c r="H19" s="176"/>
      <c r="I19" s="177"/>
      <c r="J19" s="363"/>
      <c r="K19" s="365"/>
      <c r="L19" s="178"/>
      <c r="M19" s="179"/>
      <c r="N19" s="180"/>
      <c r="O19" s="282"/>
      <c r="P19" s="382"/>
      <c r="Q19" s="188"/>
      <c r="R19" s="282"/>
      <c r="S19" s="183"/>
      <c r="T19" s="180"/>
      <c r="U19" s="181"/>
      <c r="V19" s="189"/>
      <c r="W19" s="188"/>
      <c r="X19" s="282"/>
      <c r="Y19" s="186"/>
      <c r="Z19" s="252"/>
      <c r="AA19" s="184"/>
      <c r="AB19" s="278"/>
      <c r="AC19" s="187"/>
      <c r="AD19" s="298"/>
      <c r="AE19" s="271"/>
      <c r="AF19" s="189"/>
      <c r="AG19" s="188"/>
      <c r="AH19" s="296"/>
    </row>
    <row r="20" spans="1:36" s="32" customFormat="1" ht="8.25" customHeight="1">
      <c r="A20" s="230"/>
      <c r="B20" s="231"/>
      <c r="C20" s="231"/>
      <c r="D20" s="232"/>
      <c r="E20" s="232"/>
      <c r="F20" s="232"/>
      <c r="G20" s="233"/>
      <c r="H20" s="234"/>
      <c r="I20" s="235"/>
      <c r="J20" s="361"/>
      <c r="K20" s="359"/>
      <c r="L20" s="236"/>
      <c r="M20" s="237"/>
      <c r="N20" s="238"/>
      <c r="O20" s="282"/>
      <c r="P20" s="237"/>
      <c r="Q20" s="238"/>
      <c r="R20" s="282"/>
      <c r="S20" s="239"/>
      <c r="T20" s="240"/>
      <c r="U20" s="181"/>
      <c r="V20" s="239"/>
      <c r="W20" s="240"/>
      <c r="X20" s="282"/>
      <c r="Y20" s="239"/>
      <c r="Z20" s="241"/>
      <c r="AA20" s="240"/>
      <c r="AB20" s="278"/>
      <c r="AC20" s="242"/>
      <c r="AD20" s="299"/>
      <c r="AE20" s="271"/>
      <c r="AF20" s="242"/>
      <c r="AG20" s="242"/>
      <c r="AH20" s="296"/>
      <c r="AI20" s="149"/>
      <c r="AJ20" s="149"/>
    </row>
    <row r="21" spans="1:33" ht="36" customHeight="1">
      <c r="A21" s="429" t="s">
        <v>65</v>
      </c>
      <c r="B21" s="430"/>
      <c r="C21" s="174" t="s">
        <v>13</v>
      </c>
      <c r="D21" s="167"/>
      <c r="E21" s="167"/>
      <c r="F21" s="168"/>
      <c r="G21" s="191"/>
      <c r="H21" s="191"/>
      <c r="I21" s="192"/>
      <c r="J21" s="360"/>
      <c r="K21" s="360"/>
      <c r="L21" s="191"/>
      <c r="M21" s="193"/>
      <c r="N21" s="194"/>
      <c r="O21" s="283"/>
      <c r="P21" s="196"/>
      <c r="Q21" s="194"/>
      <c r="R21" s="283"/>
      <c r="S21" s="191"/>
      <c r="T21" s="192"/>
      <c r="U21" s="195"/>
      <c r="V21" s="191"/>
      <c r="W21" s="192"/>
      <c r="X21" s="283"/>
      <c r="Y21" s="191"/>
      <c r="Z21" s="196"/>
      <c r="AA21" s="192"/>
      <c r="AB21" s="279"/>
      <c r="AC21" s="197"/>
      <c r="AD21" s="194"/>
      <c r="AE21" s="272"/>
      <c r="AF21" s="197"/>
      <c r="AG21" s="197"/>
    </row>
    <row r="22" spans="1:36" s="32" customFormat="1" ht="22.5" customHeight="1">
      <c r="A22" s="85"/>
      <c r="B22" s="86"/>
      <c r="C22" s="87"/>
      <c r="D22" s="53"/>
      <c r="E22" s="53"/>
      <c r="F22" s="60"/>
      <c r="G22" s="175"/>
      <c r="H22" s="176"/>
      <c r="I22" s="177"/>
      <c r="J22" s="363"/>
      <c r="K22" s="365"/>
      <c r="L22" s="178"/>
      <c r="M22" s="179"/>
      <c r="N22" s="180"/>
      <c r="O22" s="282"/>
      <c r="P22" s="179"/>
      <c r="Q22" s="180"/>
      <c r="R22" s="282"/>
      <c r="S22" s="305"/>
      <c r="T22" s="180"/>
      <c r="U22" s="181"/>
      <c r="V22" s="305"/>
      <c r="W22" s="180"/>
      <c r="X22" s="282"/>
      <c r="Y22" s="186"/>
      <c r="Z22" s="252"/>
      <c r="AA22" s="184"/>
      <c r="AB22" s="278"/>
      <c r="AC22" s="187"/>
      <c r="AD22" s="298"/>
      <c r="AE22" s="271"/>
      <c r="AF22" s="187"/>
      <c r="AG22" s="184"/>
      <c r="AH22" s="296"/>
      <c r="AI22" s="149"/>
      <c r="AJ22" s="149"/>
    </row>
    <row r="23" spans="1:36" s="32" customFormat="1" ht="22.5" customHeight="1">
      <c r="A23" s="85"/>
      <c r="B23" s="86"/>
      <c r="C23" s="87"/>
      <c r="D23" s="53"/>
      <c r="E23" s="53"/>
      <c r="F23" s="355"/>
      <c r="G23" s="175"/>
      <c r="H23" s="176"/>
      <c r="I23" s="177"/>
      <c r="J23" s="363"/>
      <c r="K23" s="365"/>
      <c r="L23" s="178"/>
      <c r="M23" s="179"/>
      <c r="N23" s="180"/>
      <c r="O23" s="282"/>
      <c r="P23" s="179"/>
      <c r="Q23" s="180"/>
      <c r="R23" s="282"/>
      <c r="S23" s="306"/>
      <c r="T23" s="180"/>
      <c r="U23" s="181"/>
      <c r="V23" s="306"/>
      <c r="W23" s="180"/>
      <c r="X23" s="282"/>
      <c r="Y23" s="198"/>
      <c r="Z23" s="307"/>
      <c r="AA23" s="180"/>
      <c r="AB23" s="278"/>
      <c r="AC23" s="187"/>
      <c r="AD23" s="298"/>
      <c r="AE23" s="271"/>
      <c r="AF23" s="187"/>
      <c r="AG23" s="184"/>
      <c r="AH23" s="296"/>
      <c r="AI23" s="149"/>
      <c r="AJ23" s="149"/>
    </row>
    <row r="24" spans="1:36" s="32" customFormat="1" ht="22.5" customHeight="1">
      <c r="A24" s="85"/>
      <c r="B24" s="352"/>
      <c r="C24" s="353"/>
      <c r="D24" s="354"/>
      <c r="E24" s="354"/>
      <c r="F24" s="355"/>
      <c r="G24" s="175"/>
      <c r="H24" s="176"/>
      <c r="I24" s="177"/>
      <c r="J24" s="363"/>
      <c r="K24" s="365"/>
      <c r="L24" s="178"/>
      <c r="M24" s="179"/>
      <c r="N24" s="180"/>
      <c r="O24" s="282"/>
      <c r="P24" s="179"/>
      <c r="Q24" s="180"/>
      <c r="R24" s="282"/>
      <c r="S24" s="305"/>
      <c r="T24" s="180"/>
      <c r="U24" s="181"/>
      <c r="V24" s="305"/>
      <c r="W24" s="180"/>
      <c r="X24" s="282"/>
      <c r="Y24" s="186"/>
      <c r="Z24" s="252"/>
      <c r="AA24" s="184"/>
      <c r="AB24" s="278"/>
      <c r="AC24" s="187"/>
      <c r="AD24" s="298"/>
      <c r="AE24" s="271"/>
      <c r="AF24" s="187"/>
      <c r="AG24" s="184"/>
      <c r="AH24" s="296"/>
      <c r="AI24" s="149"/>
      <c r="AJ24" s="149"/>
    </row>
    <row r="25" spans="1:36" s="32" customFormat="1" ht="22.5" customHeight="1">
      <c r="A25" s="85"/>
      <c r="B25" s="86"/>
      <c r="C25" s="87"/>
      <c r="D25" s="53"/>
      <c r="E25" s="53"/>
      <c r="F25" s="60"/>
      <c r="G25" s="175"/>
      <c r="H25" s="176"/>
      <c r="I25" s="177"/>
      <c r="J25" s="363"/>
      <c r="K25" s="365"/>
      <c r="L25" s="178"/>
      <c r="M25" s="179"/>
      <c r="N25" s="180"/>
      <c r="O25" s="282"/>
      <c r="P25" s="179"/>
      <c r="Q25" s="180"/>
      <c r="R25" s="282"/>
      <c r="S25" s="183"/>
      <c r="T25" s="180"/>
      <c r="U25" s="181"/>
      <c r="V25" s="305"/>
      <c r="W25" s="184"/>
      <c r="X25" s="282"/>
      <c r="Y25" s="186"/>
      <c r="Z25" s="252"/>
      <c r="AA25" s="184"/>
      <c r="AB25" s="278"/>
      <c r="AC25" s="187"/>
      <c r="AD25" s="298"/>
      <c r="AE25" s="271"/>
      <c r="AF25" s="187"/>
      <c r="AG25" s="184"/>
      <c r="AH25" s="296"/>
      <c r="AI25" s="149"/>
      <c r="AJ25" s="149"/>
    </row>
    <row r="26" spans="1:33" ht="36" customHeight="1">
      <c r="A26" s="429" t="s">
        <v>66</v>
      </c>
      <c r="B26" s="430"/>
      <c r="C26" s="174" t="str">
        <f>C21</f>
        <v>ca. 2km 
(2 Runden)</v>
      </c>
      <c r="D26" s="167"/>
      <c r="E26" s="167"/>
      <c r="F26" s="168"/>
      <c r="G26" s="191"/>
      <c r="H26" s="191"/>
      <c r="I26" s="192"/>
      <c r="J26" s="360"/>
      <c r="K26" s="360"/>
      <c r="L26" s="191"/>
      <c r="M26" s="193"/>
      <c r="N26" s="194"/>
      <c r="O26" s="283"/>
      <c r="P26" s="196"/>
      <c r="Q26" s="194"/>
      <c r="R26" s="283"/>
      <c r="S26" s="191"/>
      <c r="T26" s="192"/>
      <c r="U26" s="195"/>
      <c r="V26" s="191"/>
      <c r="W26" s="192"/>
      <c r="X26" s="283"/>
      <c r="Y26" s="191"/>
      <c r="Z26" s="196"/>
      <c r="AA26" s="192"/>
      <c r="AB26" s="279"/>
      <c r="AC26" s="197"/>
      <c r="AD26" s="194"/>
      <c r="AE26" s="272"/>
      <c r="AF26" s="197"/>
      <c r="AG26" s="197"/>
    </row>
    <row r="27" spans="1:36" s="32" customFormat="1" ht="22.5" customHeight="1">
      <c r="A27" s="85">
        <f>A17+1</f>
        <v>9</v>
      </c>
      <c r="B27" s="86" t="s">
        <v>15</v>
      </c>
      <c r="C27" s="87" t="s">
        <v>8</v>
      </c>
      <c r="D27" s="53" t="s">
        <v>9</v>
      </c>
      <c r="E27" s="58">
        <v>1961</v>
      </c>
      <c r="F27" s="60"/>
      <c r="G27" s="175">
        <f>L27</f>
        <v>0.01371527777777778</v>
      </c>
      <c r="H27" s="176">
        <v>0</v>
      </c>
      <c r="I27" s="177">
        <v>0.013368055555555557</v>
      </c>
      <c r="J27" s="363">
        <v>2</v>
      </c>
      <c r="K27" s="365">
        <f>J27*$K$8</f>
        <v>0.00034722222222222224</v>
      </c>
      <c r="L27" s="178">
        <f>I27-H27+K27</f>
        <v>0.01371527777777778</v>
      </c>
      <c r="M27" s="179">
        <f>RANK(L27,$L$27:$L$31,1)</f>
        <v>4</v>
      </c>
      <c r="N27" s="180">
        <f>VLOOKUP(M27,$B$58:$C$77,2,TRUE)</f>
        <v>7</v>
      </c>
      <c r="O27" s="282"/>
      <c r="P27" s="179">
        <f>RANK(L27,($L$22:$L$25,$L$27:$L$31),1)</f>
        <v>4</v>
      </c>
      <c r="Q27" s="180">
        <f>VLOOKUP(P27,$B$58:$C$72,2,TRUE)</f>
        <v>7</v>
      </c>
      <c r="R27" s="282"/>
      <c r="S27" s="305"/>
      <c r="T27" s="180"/>
      <c r="U27" s="181"/>
      <c r="V27" s="305"/>
      <c r="W27" s="180"/>
      <c r="X27" s="282"/>
      <c r="Y27" s="186">
        <v>3</v>
      </c>
      <c r="Z27" s="252">
        <v>5</v>
      </c>
      <c r="AA27" s="180">
        <f>VLOOKUP(Z27,$B$58:$C$77,2,TRUE)</f>
        <v>6</v>
      </c>
      <c r="AB27" s="278"/>
      <c r="AC27" s="187">
        <f>N27+T27+AA27</f>
        <v>13</v>
      </c>
      <c r="AD27" s="298">
        <f>RANK(AC27,$AC$27:$AC$31,0)</f>
        <v>4</v>
      </c>
      <c r="AE27" s="271"/>
      <c r="AF27" s="187">
        <f>Q27+W27+AA27</f>
        <v>13</v>
      </c>
      <c r="AG27" s="184">
        <f>RANK(AF27,($AF$22:$AF$25,$AF$27:$AF$31),0)</f>
        <v>4</v>
      </c>
      <c r="AH27" s="296"/>
      <c r="AI27" s="149"/>
      <c r="AJ27" s="149"/>
    </row>
    <row r="28" spans="1:36" s="32" customFormat="1" ht="22.5" customHeight="1">
      <c r="A28" s="85">
        <f>A27+1</f>
        <v>10</v>
      </c>
      <c r="B28" s="86" t="s">
        <v>53</v>
      </c>
      <c r="C28" s="87" t="s">
        <v>8</v>
      </c>
      <c r="D28" s="53" t="s">
        <v>9</v>
      </c>
      <c r="E28" s="58">
        <v>1990</v>
      </c>
      <c r="F28" s="60"/>
      <c r="G28" s="175">
        <f>L28</f>
        <v>0.012152777777777776</v>
      </c>
      <c r="H28" s="176">
        <v>0.00034722222222222224</v>
      </c>
      <c r="I28" s="177">
        <v>0.011805555555555555</v>
      </c>
      <c r="J28" s="363">
        <v>4</v>
      </c>
      <c r="K28" s="365">
        <f>J28*$K$8</f>
        <v>0.0006944444444444445</v>
      </c>
      <c r="L28" s="178">
        <f>I28-H28+K28</f>
        <v>0.012152777777777776</v>
      </c>
      <c r="M28" s="298">
        <f>RANK(L28,$L$27:$L$31,1)</f>
        <v>1</v>
      </c>
      <c r="N28" s="180">
        <f>VLOOKUP(M28,$B$58:$C$77,2,TRUE)</f>
        <v>10</v>
      </c>
      <c r="O28" s="282"/>
      <c r="P28" s="179">
        <f>RANK(L28,($L$22:$L$25,$L$27:$L$31),1)</f>
        <v>1</v>
      </c>
      <c r="Q28" s="180">
        <f>VLOOKUP(P28,$B$58:$C$72,2,TRUE)</f>
        <v>10</v>
      </c>
      <c r="R28" s="282"/>
      <c r="S28" s="305"/>
      <c r="T28" s="180"/>
      <c r="U28" s="181"/>
      <c r="V28" s="305"/>
      <c r="W28" s="180"/>
      <c r="X28" s="282"/>
      <c r="Y28" s="186">
        <v>4</v>
      </c>
      <c r="Z28" s="252">
        <v>3</v>
      </c>
      <c r="AA28" s="180">
        <f>VLOOKUP(Z28,$B$58:$C$77,2,TRUE)</f>
        <v>8</v>
      </c>
      <c r="AB28" s="278"/>
      <c r="AC28" s="187">
        <f>N28+T28+AA28</f>
        <v>18</v>
      </c>
      <c r="AD28" s="394">
        <f>RANK(AC28,$AC$27:$AC$31,0)</f>
        <v>1</v>
      </c>
      <c r="AE28" s="271"/>
      <c r="AF28" s="187">
        <f>Q28+W28+AA28</f>
        <v>18</v>
      </c>
      <c r="AG28" s="394">
        <f>RANK(AF28,($AF$22:$AF$25,$AF$27:$AF$31),0)</f>
        <v>1</v>
      </c>
      <c r="AH28" s="296"/>
      <c r="AI28" s="149"/>
      <c r="AJ28" s="149"/>
    </row>
    <row r="29" spans="1:36" s="32" customFormat="1" ht="22.5" customHeight="1">
      <c r="A29" s="85">
        <f>A28+1</f>
        <v>11</v>
      </c>
      <c r="B29" s="86" t="s">
        <v>81</v>
      </c>
      <c r="C29" s="87" t="s">
        <v>45</v>
      </c>
      <c r="D29" s="53" t="s">
        <v>9</v>
      </c>
      <c r="E29" s="58">
        <v>1967</v>
      </c>
      <c r="F29" s="60"/>
      <c r="G29" s="175">
        <f>L29</f>
        <v>0.013252314814814814</v>
      </c>
      <c r="H29" s="176">
        <v>0.0006944444444444445</v>
      </c>
      <c r="I29" s="177">
        <v>0.013252314814814814</v>
      </c>
      <c r="J29" s="363">
        <v>4</v>
      </c>
      <c r="K29" s="365">
        <f>J29*$K$8</f>
        <v>0.0006944444444444445</v>
      </c>
      <c r="L29" s="178">
        <f>I29-H29+K29</f>
        <v>0.013252314814814814</v>
      </c>
      <c r="M29" s="179">
        <f>RANK(L29,$L$27:$L$31,1)</f>
        <v>3</v>
      </c>
      <c r="N29" s="180">
        <f>VLOOKUP(M29,$B$58:$C$77,2,TRUE)</f>
        <v>8</v>
      </c>
      <c r="O29" s="282"/>
      <c r="P29" s="179">
        <f>RANK(L29,($L$22:$L$25,$L$27:$L$31),1)</f>
        <v>3</v>
      </c>
      <c r="Q29" s="180">
        <f>VLOOKUP(P29,$B$58:$C$72,2,TRUE)</f>
        <v>8</v>
      </c>
      <c r="R29" s="282"/>
      <c r="S29" s="305"/>
      <c r="T29" s="180"/>
      <c r="U29" s="181"/>
      <c r="V29" s="305"/>
      <c r="W29" s="180"/>
      <c r="X29" s="282"/>
      <c r="Y29" s="186">
        <v>4</v>
      </c>
      <c r="Z29" s="252">
        <v>3</v>
      </c>
      <c r="AA29" s="180">
        <f>VLOOKUP(Z29,$B$58:$C$77,2,TRUE)</f>
        <v>8</v>
      </c>
      <c r="AB29" s="278"/>
      <c r="AC29" s="187">
        <f>N29+T29+AA29</f>
        <v>16</v>
      </c>
      <c r="AD29" s="298">
        <f>RANK(AC29,$AC$27:$AC$31,0)+1</f>
        <v>3</v>
      </c>
      <c r="AE29" s="271"/>
      <c r="AF29" s="187">
        <f>Q29+W29+AA29</f>
        <v>16</v>
      </c>
      <c r="AG29" s="184">
        <f>RANK(AF29,($AF$22:$AF$25,$AF$27:$AF$31),0)+1</f>
        <v>3</v>
      </c>
      <c r="AH29" s="296"/>
      <c r="AI29" s="149"/>
      <c r="AJ29" s="149"/>
    </row>
    <row r="30" spans="1:36" s="32" customFormat="1" ht="22.5" customHeight="1">
      <c r="A30" s="85">
        <f>A29+1</f>
        <v>12</v>
      </c>
      <c r="B30" s="86" t="s">
        <v>83</v>
      </c>
      <c r="C30" s="87" t="s">
        <v>84</v>
      </c>
      <c r="D30" s="53" t="s">
        <v>9</v>
      </c>
      <c r="E30" s="58" t="s">
        <v>72</v>
      </c>
      <c r="F30" s="60"/>
      <c r="G30" s="175">
        <f>L30</f>
        <v>0.012673611111111108</v>
      </c>
      <c r="H30" s="176">
        <v>0.00104166666666667</v>
      </c>
      <c r="I30" s="177">
        <v>0.013020833333333334</v>
      </c>
      <c r="J30" s="363">
        <v>4</v>
      </c>
      <c r="K30" s="365">
        <f>J30*$K$8</f>
        <v>0.0006944444444444445</v>
      </c>
      <c r="L30" s="178">
        <f>I30-H30+K30</f>
        <v>0.012673611111111108</v>
      </c>
      <c r="M30" s="179">
        <f>RANK(L30,$L$27:$L$31,1)</f>
        <v>2</v>
      </c>
      <c r="N30" s="180">
        <f>VLOOKUP(M30,$B$58:$C$77,2,TRUE)</f>
        <v>9</v>
      </c>
      <c r="O30" s="282"/>
      <c r="P30" s="179">
        <f>RANK(L30,($L$22:$L$25,$L$27:$L$31),1)</f>
        <v>2</v>
      </c>
      <c r="Q30" s="180">
        <f>VLOOKUP(P30,$B$58:$C$72,2,TRUE)</f>
        <v>9</v>
      </c>
      <c r="R30" s="282"/>
      <c r="S30" s="305"/>
      <c r="T30" s="180"/>
      <c r="U30" s="181"/>
      <c r="V30" s="305"/>
      <c r="W30" s="180"/>
      <c r="X30" s="282"/>
      <c r="Y30" s="186">
        <v>5</v>
      </c>
      <c r="Z30" s="252">
        <v>4</v>
      </c>
      <c r="AA30" s="180">
        <f>VLOOKUP(Z30,$B$58:$C$77,2,TRUE)</f>
        <v>7</v>
      </c>
      <c r="AB30" s="278"/>
      <c r="AC30" s="187">
        <f>N30+T30+AA30</f>
        <v>16</v>
      </c>
      <c r="AD30" s="298">
        <f>RANK(AC30,$AC$27:$AC$31,0)</f>
        <v>2</v>
      </c>
      <c r="AE30" s="271"/>
      <c r="AF30" s="187">
        <f>Q30+W30+AA30</f>
        <v>16</v>
      </c>
      <c r="AG30" s="184">
        <f>RANK(AF30,($AF$22:$AF$25,$AF$27:$AF$31),0)</f>
        <v>2</v>
      </c>
      <c r="AH30" s="296"/>
      <c r="AI30" s="149"/>
      <c r="AJ30" s="149"/>
    </row>
    <row r="31" spans="1:36" s="32" customFormat="1" ht="22.5" customHeight="1">
      <c r="A31" s="85"/>
      <c r="B31" s="86"/>
      <c r="C31" s="87"/>
      <c r="D31" s="53"/>
      <c r="E31" s="58"/>
      <c r="F31" s="60"/>
      <c r="G31" s="175"/>
      <c r="H31" s="176"/>
      <c r="I31" s="177"/>
      <c r="J31" s="363"/>
      <c r="K31" s="365"/>
      <c r="L31" s="178"/>
      <c r="M31" s="179"/>
      <c r="N31" s="180"/>
      <c r="O31" s="282"/>
      <c r="P31" s="179"/>
      <c r="Q31" s="180"/>
      <c r="R31" s="282"/>
      <c r="S31" s="305"/>
      <c r="T31" s="180"/>
      <c r="U31" s="181"/>
      <c r="V31" s="305"/>
      <c r="W31" s="180"/>
      <c r="X31" s="282"/>
      <c r="Y31" s="186"/>
      <c r="Z31" s="252"/>
      <c r="AA31" s="184"/>
      <c r="AB31" s="278"/>
      <c r="AC31" s="187"/>
      <c r="AD31" s="298"/>
      <c r="AE31" s="271"/>
      <c r="AF31" s="187"/>
      <c r="AG31" s="184"/>
      <c r="AH31" s="296"/>
      <c r="AI31" s="149"/>
      <c r="AJ31" s="149"/>
    </row>
    <row r="32" spans="1:36" s="32" customFormat="1" ht="8.25" customHeight="1">
      <c r="A32" s="230"/>
      <c r="B32" s="231"/>
      <c r="C32" s="231"/>
      <c r="D32" s="232"/>
      <c r="E32" s="232"/>
      <c r="F32" s="232"/>
      <c r="G32" s="233"/>
      <c r="H32" s="234"/>
      <c r="I32" s="235"/>
      <c r="J32" s="361"/>
      <c r="K32" s="359"/>
      <c r="L32" s="236"/>
      <c r="M32" s="237"/>
      <c r="N32" s="238"/>
      <c r="O32" s="282"/>
      <c r="P32" s="237"/>
      <c r="Q32" s="238"/>
      <c r="R32" s="282"/>
      <c r="S32" s="239"/>
      <c r="T32" s="240"/>
      <c r="U32" s="181"/>
      <c r="V32" s="239"/>
      <c r="W32" s="240"/>
      <c r="X32" s="282"/>
      <c r="Y32" s="239"/>
      <c r="Z32" s="241"/>
      <c r="AA32" s="240"/>
      <c r="AB32" s="278"/>
      <c r="AC32" s="242"/>
      <c r="AD32" s="299"/>
      <c r="AE32" s="271"/>
      <c r="AF32" s="242"/>
      <c r="AG32" s="242"/>
      <c r="AH32" s="296"/>
      <c r="AI32" s="149"/>
      <c r="AJ32" s="149"/>
    </row>
    <row r="33" spans="1:33" ht="36" customHeight="1">
      <c r="A33" s="429" t="s">
        <v>67</v>
      </c>
      <c r="B33" s="430"/>
      <c r="C33" s="174" t="s">
        <v>13</v>
      </c>
      <c r="D33" s="167"/>
      <c r="E33" s="167"/>
      <c r="F33" s="168"/>
      <c r="G33" s="191"/>
      <c r="H33" s="191"/>
      <c r="I33" s="192"/>
      <c r="J33" s="360"/>
      <c r="K33" s="360"/>
      <c r="L33" s="191"/>
      <c r="M33" s="193"/>
      <c r="N33" s="194"/>
      <c r="O33" s="283"/>
      <c r="P33" s="196"/>
      <c r="Q33" s="194"/>
      <c r="R33" s="283"/>
      <c r="S33" s="191"/>
      <c r="T33" s="192"/>
      <c r="U33" s="195"/>
      <c r="V33" s="191"/>
      <c r="W33" s="192"/>
      <c r="X33" s="283"/>
      <c r="Y33" s="191"/>
      <c r="Z33" s="196"/>
      <c r="AA33" s="192"/>
      <c r="AB33" s="279"/>
      <c r="AC33" s="197"/>
      <c r="AD33" s="194"/>
      <c r="AE33" s="272"/>
      <c r="AF33" s="197"/>
      <c r="AG33" s="197"/>
    </row>
    <row r="34" spans="1:36" s="32" customFormat="1" ht="22.5" customHeight="1">
      <c r="A34" s="85">
        <f>A30+1</f>
        <v>13</v>
      </c>
      <c r="B34" s="86" t="s">
        <v>11</v>
      </c>
      <c r="C34" s="87" t="s">
        <v>52</v>
      </c>
      <c r="D34" s="53" t="s">
        <v>10</v>
      </c>
      <c r="E34" s="53">
        <v>1997</v>
      </c>
      <c r="F34" s="60"/>
      <c r="G34" s="175">
        <f>L34</f>
        <v>0.010949074074074073</v>
      </c>
      <c r="H34" s="176">
        <v>0</v>
      </c>
      <c r="I34" s="177">
        <v>0.01025462962962963</v>
      </c>
      <c r="J34" s="363">
        <v>4</v>
      </c>
      <c r="K34" s="365">
        <f>J34*$K$8</f>
        <v>0.0006944444444444445</v>
      </c>
      <c r="L34" s="178">
        <f>I34-H34+K34</f>
        <v>0.010949074074074073</v>
      </c>
      <c r="M34" s="298">
        <f>RANK(L34,$L$34:$L$37,1)</f>
        <v>1</v>
      </c>
      <c r="N34" s="180">
        <f>VLOOKUP(M34,$B$58:$C$77,2,TRUE)</f>
        <v>10</v>
      </c>
      <c r="O34" s="282"/>
      <c r="P34" s="179">
        <f>RANK(L34,($L$34:$L$37,$L$39:$L$45),1)</f>
        <v>3</v>
      </c>
      <c r="Q34" s="180">
        <f>VLOOKUP(P34,$B$58:$C$72,2,TRUE)</f>
        <v>8</v>
      </c>
      <c r="R34" s="282"/>
      <c r="S34" s="305"/>
      <c r="T34" s="180"/>
      <c r="U34" s="181"/>
      <c r="V34" s="305"/>
      <c r="W34" s="180"/>
      <c r="X34" s="282"/>
      <c r="Y34" s="186">
        <v>3</v>
      </c>
      <c r="Z34" s="252">
        <v>5</v>
      </c>
      <c r="AA34" s="180">
        <f>VLOOKUP(Z34,$B$58:$C$77,2,TRUE)</f>
        <v>6</v>
      </c>
      <c r="AB34" s="278"/>
      <c r="AC34" s="187">
        <f>N34+T34+AA34</f>
        <v>16</v>
      </c>
      <c r="AD34" s="298">
        <f>RANK(AC34,$AC$34:$AC$37,0)</f>
        <v>2</v>
      </c>
      <c r="AE34" s="271"/>
      <c r="AF34" s="187">
        <f>Q34+W34+AA34</f>
        <v>14</v>
      </c>
      <c r="AG34" s="184">
        <f>RANK(AF34,($AF$34:$AF$37,$AF$39:$AF$45),0)</f>
        <v>5</v>
      </c>
      <c r="AH34" s="296"/>
      <c r="AI34" s="149"/>
      <c r="AJ34" s="149"/>
    </row>
    <row r="35" spans="1:36" s="32" customFormat="1" ht="22.5" customHeight="1">
      <c r="A35" s="85">
        <f>A34+1</f>
        <v>14</v>
      </c>
      <c r="B35" s="86" t="s">
        <v>7</v>
      </c>
      <c r="C35" s="87" t="s">
        <v>52</v>
      </c>
      <c r="D35" s="53" t="s">
        <v>10</v>
      </c>
      <c r="E35" s="53">
        <v>1997</v>
      </c>
      <c r="F35" s="60"/>
      <c r="G35" s="175">
        <f>L35</f>
        <v>0.01408564814814815</v>
      </c>
      <c r="H35" s="176">
        <v>0.00034722222222222224</v>
      </c>
      <c r="I35" s="177">
        <v>0.011655092592592594</v>
      </c>
      <c r="J35" s="363">
        <v>16</v>
      </c>
      <c r="K35" s="365">
        <f>J35*$K$8</f>
        <v>0.002777777777777778</v>
      </c>
      <c r="L35" s="178">
        <f>I35-H35+K35</f>
        <v>0.01408564814814815</v>
      </c>
      <c r="M35" s="179">
        <f>RANK(L35,$L$34:$L$37,1)</f>
        <v>2</v>
      </c>
      <c r="N35" s="180">
        <f>VLOOKUP(M35,$B$58:$C$77,2,TRUE)</f>
        <v>9</v>
      </c>
      <c r="O35" s="282"/>
      <c r="P35" s="179">
        <f>RANK(L35,($L$34:$L$37,$L$39:$L$45),1)</f>
        <v>5</v>
      </c>
      <c r="Q35" s="180">
        <f>VLOOKUP(P35,$B$58:$C$72,2,TRUE)</f>
        <v>6</v>
      </c>
      <c r="R35" s="282"/>
      <c r="S35" s="305"/>
      <c r="T35" s="180"/>
      <c r="U35" s="181"/>
      <c r="V35" s="305"/>
      <c r="W35" s="180"/>
      <c r="X35" s="282"/>
      <c r="Y35" s="186">
        <v>2</v>
      </c>
      <c r="Z35" s="252">
        <v>2</v>
      </c>
      <c r="AA35" s="180">
        <f>VLOOKUP(Z35,$B$58:$C$77,2,TRUE)</f>
        <v>9</v>
      </c>
      <c r="AB35" s="278"/>
      <c r="AC35" s="187">
        <f>N35+T35+AA35</f>
        <v>18</v>
      </c>
      <c r="AD35" s="394">
        <f>RANK(AC35,$AC$34:$AC$37,0)</f>
        <v>1</v>
      </c>
      <c r="AE35" s="271"/>
      <c r="AF35" s="187">
        <f>Q35+W35+AA35</f>
        <v>15</v>
      </c>
      <c r="AG35" s="184">
        <f>RANK(AF35,($AF$34:$AF$37,$AF$39:$AF$45),0)</f>
        <v>3</v>
      </c>
      <c r="AH35" s="296"/>
      <c r="AI35" s="149"/>
      <c r="AJ35" s="149"/>
    </row>
    <row r="36" spans="1:36" s="32" customFormat="1" ht="22.5" customHeight="1">
      <c r="A36" s="85"/>
      <c r="B36" s="86"/>
      <c r="C36" s="87"/>
      <c r="D36" s="53"/>
      <c r="E36" s="53"/>
      <c r="F36" s="60"/>
      <c r="G36" s="175"/>
      <c r="H36" s="176"/>
      <c r="I36" s="177"/>
      <c r="J36" s="363"/>
      <c r="K36" s="365"/>
      <c r="L36" s="178"/>
      <c r="M36" s="179"/>
      <c r="N36" s="180"/>
      <c r="O36" s="282"/>
      <c r="P36" s="179"/>
      <c r="Q36" s="180"/>
      <c r="R36" s="282"/>
      <c r="S36" s="305"/>
      <c r="T36" s="180"/>
      <c r="U36" s="181"/>
      <c r="V36" s="305"/>
      <c r="W36" s="180"/>
      <c r="X36" s="282"/>
      <c r="Y36" s="186"/>
      <c r="Z36" s="252"/>
      <c r="AA36" s="184"/>
      <c r="AB36" s="278"/>
      <c r="AC36" s="187"/>
      <c r="AD36" s="298"/>
      <c r="AE36" s="271"/>
      <c r="AF36" s="187"/>
      <c r="AG36" s="184"/>
      <c r="AH36" s="296"/>
      <c r="AI36" s="149"/>
      <c r="AJ36" s="149"/>
    </row>
    <row r="37" spans="1:36" s="32" customFormat="1" ht="22.5" customHeight="1">
      <c r="A37" s="85"/>
      <c r="B37" s="86"/>
      <c r="C37" s="87"/>
      <c r="D37" s="53"/>
      <c r="E37" s="53"/>
      <c r="F37" s="60"/>
      <c r="G37" s="175"/>
      <c r="H37" s="176"/>
      <c r="I37" s="177"/>
      <c r="J37" s="363"/>
      <c r="K37" s="365"/>
      <c r="L37" s="178"/>
      <c r="M37" s="179"/>
      <c r="N37" s="180"/>
      <c r="O37" s="282"/>
      <c r="P37" s="179"/>
      <c r="Q37" s="180"/>
      <c r="R37" s="282"/>
      <c r="S37" s="305"/>
      <c r="T37" s="184"/>
      <c r="U37" s="181"/>
      <c r="V37" s="305"/>
      <c r="W37" s="184"/>
      <c r="X37" s="282"/>
      <c r="Y37" s="186"/>
      <c r="Z37" s="252"/>
      <c r="AA37" s="184"/>
      <c r="AB37" s="278"/>
      <c r="AC37" s="187"/>
      <c r="AD37" s="298"/>
      <c r="AE37" s="271"/>
      <c r="AF37" s="187"/>
      <c r="AG37" s="184"/>
      <c r="AH37" s="296"/>
      <c r="AI37" s="149"/>
      <c r="AJ37" s="149"/>
    </row>
    <row r="38" spans="1:33" ht="36" customHeight="1">
      <c r="A38" s="429" t="s">
        <v>68</v>
      </c>
      <c r="B38" s="430"/>
      <c r="C38" s="174" t="str">
        <f>C33</f>
        <v>ca. 2km 
(2 Runden)</v>
      </c>
      <c r="D38" s="167"/>
      <c r="E38" s="167"/>
      <c r="F38" s="168"/>
      <c r="G38" s="191"/>
      <c r="H38" s="191"/>
      <c r="I38" s="192"/>
      <c r="J38" s="360"/>
      <c r="K38" s="360"/>
      <c r="L38" s="191"/>
      <c r="M38" s="193"/>
      <c r="N38" s="194"/>
      <c r="O38" s="283"/>
      <c r="P38" s="196"/>
      <c r="Q38" s="194"/>
      <c r="R38" s="283"/>
      <c r="S38" s="191"/>
      <c r="T38" s="192"/>
      <c r="U38" s="195"/>
      <c r="V38" s="191"/>
      <c r="W38" s="192"/>
      <c r="X38" s="283"/>
      <c r="Y38" s="191"/>
      <c r="Z38" s="196"/>
      <c r="AA38" s="192"/>
      <c r="AB38" s="279"/>
      <c r="AC38" s="197"/>
      <c r="AD38" s="194"/>
      <c r="AE38" s="272"/>
      <c r="AF38" s="197"/>
      <c r="AG38" s="197"/>
    </row>
    <row r="39" spans="1:36" s="32" customFormat="1" ht="22.5" customHeight="1">
      <c r="A39" s="85">
        <f>A35+1</f>
        <v>15</v>
      </c>
      <c r="B39" s="86" t="s">
        <v>14</v>
      </c>
      <c r="C39" s="87" t="s">
        <v>8</v>
      </c>
      <c r="D39" s="53" t="s">
        <v>10</v>
      </c>
      <c r="E39" s="53">
        <v>1961</v>
      </c>
      <c r="F39" s="60"/>
      <c r="G39" s="175">
        <f>L39</f>
        <v>0.009398148148148149</v>
      </c>
      <c r="H39" s="176">
        <v>0.0006944444444444445</v>
      </c>
      <c r="I39" s="177">
        <v>0.010092592592592592</v>
      </c>
      <c r="J39" s="363">
        <v>0</v>
      </c>
      <c r="K39" s="365">
        <f>J39*$K$8</f>
        <v>0</v>
      </c>
      <c r="L39" s="178">
        <f>I39-H39+K39</f>
        <v>0.009398148148148149</v>
      </c>
      <c r="M39" s="298">
        <f>RANK(L39,$L$39:$L$45,1)</f>
        <v>1</v>
      </c>
      <c r="N39" s="180">
        <f>VLOOKUP(M39,$B$58:$C$77,2,TRUE)</f>
        <v>10</v>
      </c>
      <c r="O39" s="282"/>
      <c r="P39" s="179">
        <f>RANK(L39,($L$34:$L$37,$L$39:$L$45),1)</f>
        <v>1</v>
      </c>
      <c r="Q39" s="180">
        <f>VLOOKUP(P39,$B$58:$C$77,2,TRUE)</f>
        <v>10</v>
      </c>
      <c r="R39" s="282"/>
      <c r="S39" s="306"/>
      <c r="T39" s="180"/>
      <c r="U39" s="181"/>
      <c r="V39" s="306"/>
      <c r="W39" s="180"/>
      <c r="X39" s="282"/>
      <c r="Y39" s="198">
        <v>1</v>
      </c>
      <c r="Z39" s="307">
        <v>1</v>
      </c>
      <c r="AA39" s="180">
        <f>VLOOKUP(Z39,$B$58:$C$77,2,TRUE)</f>
        <v>10</v>
      </c>
      <c r="AB39" s="278"/>
      <c r="AC39" s="187">
        <f>N39+T39+AA39</f>
        <v>20</v>
      </c>
      <c r="AD39" s="394">
        <f>RANK(AC39,$AC$39:$AC$45,0)</f>
        <v>1</v>
      </c>
      <c r="AE39" s="271"/>
      <c r="AF39" s="187">
        <f>Q39+W39+AA39</f>
        <v>20</v>
      </c>
      <c r="AG39" s="184">
        <f>RANK(AF39,($AF$34:$AF$37,$AF$39:$AF$45),0)</f>
        <v>1</v>
      </c>
      <c r="AH39" s="296"/>
      <c r="AI39" s="149"/>
      <c r="AJ39" s="149"/>
    </row>
    <row r="40" spans="1:36" s="32" customFormat="1" ht="22.5" customHeight="1">
      <c r="A40" s="85">
        <f>A39+1</f>
        <v>16</v>
      </c>
      <c r="B40" s="86" t="s">
        <v>82</v>
      </c>
      <c r="C40" s="87" t="s">
        <v>47</v>
      </c>
      <c r="D40" s="53" t="s">
        <v>10</v>
      </c>
      <c r="E40" s="58">
        <v>1968</v>
      </c>
      <c r="F40" s="59"/>
      <c r="G40" s="175">
        <f>L40</f>
        <v>0.012499999999999997</v>
      </c>
      <c r="H40" s="176">
        <v>0.00104166666666667</v>
      </c>
      <c r="I40" s="177">
        <v>0.012152777777777778</v>
      </c>
      <c r="J40" s="363">
        <v>8</v>
      </c>
      <c r="K40" s="365">
        <f>J40*$K$8</f>
        <v>0.001388888888888889</v>
      </c>
      <c r="L40" s="178">
        <f>I40-H40+K40</f>
        <v>0.012499999999999997</v>
      </c>
      <c r="M40" s="179">
        <f>RANK(L40,$L$39:$L$45,1)</f>
        <v>3</v>
      </c>
      <c r="N40" s="180">
        <f>VLOOKUP(M40,$B$58:$C$77,2,TRUE)</f>
        <v>8</v>
      </c>
      <c r="O40" s="282"/>
      <c r="P40" s="179">
        <f>RANK(L40,($L$34:$L$37,$L$39:$L$45),1)</f>
        <v>4</v>
      </c>
      <c r="Q40" s="180">
        <f>VLOOKUP(P40,$B$58:$C$77,2,TRUE)</f>
        <v>7</v>
      </c>
      <c r="R40" s="282"/>
      <c r="S40" s="306"/>
      <c r="T40" s="180"/>
      <c r="U40" s="181"/>
      <c r="V40" s="306"/>
      <c r="W40" s="180"/>
      <c r="X40" s="282"/>
      <c r="Y40" s="198">
        <v>5</v>
      </c>
      <c r="Z40" s="307">
        <v>4</v>
      </c>
      <c r="AA40" s="180">
        <f>VLOOKUP(Z40,$B$58:$C$77,2,TRUE)</f>
        <v>7</v>
      </c>
      <c r="AB40" s="278"/>
      <c r="AC40" s="187">
        <f>N40+T40+AA40</f>
        <v>15</v>
      </c>
      <c r="AD40" s="298">
        <f>RANK(AC40,$AC$39:$AC$45,0)</f>
        <v>4</v>
      </c>
      <c r="AE40" s="271"/>
      <c r="AF40" s="187">
        <f>Q40+W40+AA40</f>
        <v>14</v>
      </c>
      <c r="AG40" s="184">
        <f>RANK(AF40,($AF$34:$AF$37,$AF$39:$AF$45),0)</f>
        <v>5</v>
      </c>
      <c r="AH40" s="296"/>
      <c r="AI40" s="149"/>
      <c r="AJ40" s="149"/>
    </row>
    <row r="41" spans="1:36" s="32" customFormat="1" ht="22.5" customHeight="1">
      <c r="A41" s="85">
        <f>A40+1</f>
        <v>17</v>
      </c>
      <c r="B41" s="86" t="s">
        <v>24</v>
      </c>
      <c r="C41" s="87" t="s">
        <v>8</v>
      </c>
      <c r="D41" s="53" t="s">
        <v>10</v>
      </c>
      <c r="E41" s="58">
        <v>1963</v>
      </c>
      <c r="F41" s="59"/>
      <c r="G41" s="175">
        <f>L41</f>
        <v>0.010787037037037029</v>
      </c>
      <c r="H41" s="176">
        <v>0.0013888888888889</v>
      </c>
      <c r="I41" s="177">
        <v>0.012175925925925929</v>
      </c>
      <c r="J41" s="363">
        <v>0</v>
      </c>
      <c r="K41" s="365">
        <f>J41*$K$8</f>
        <v>0</v>
      </c>
      <c r="L41" s="178">
        <f>I41-H41+K41</f>
        <v>0.010787037037037029</v>
      </c>
      <c r="M41" s="179">
        <f>RANK(L41,$L$39:$L$45,1)</f>
        <v>2</v>
      </c>
      <c r="N41" s="180">
        <f>VLOOKUP(M41,$B$58:$C$77,2,TRUE)</f>
        <v>9</v>
      </c>
      <c r="O41" s="282"/>
      <c r="P41" s="179">
        <f>RANK(L41,($L$34:$L$37,$L$39:$L$45),1)</f>
        <v>2</v>
      </c>
      <c r="Q41" s="180">
        <f>VLOOKUP(P41,$B$58:$C$77,2,TRUE)</f>
        <v>9</v>
      </c>
      <c r="R41" s="282"/>
      <c r="S41" s="306"/>
      <c r="T41" s="180"/>
      <c r="U41" s="181"/>
      <c r="V41" s="306"/>
      <c r="W41" s="180"/>
      <c r="X41" s="282"/>
      <c r="Y41" s="198">
        <v>2</v>
      </c>
      <c r="Z41" s="307">
        <v>2</v>
      </c>
      <c r="AA41" s="180">
        <f>VLOOKUP(Z41,$B$58:$C$77,2,TRUE)</f>
        <v>9</v>
      </c>
      <c r="AB41" s="278"/>
      <c r="AC41" s="187">
        <f>N41+T41+AA41</f>
        <v>18</v>
      </c>
      <c r="AD41" s="298">
        <f>RANK(AC41,$AC$39:$AC$45,0)</f>
        <v>2</v>
      </c>
      <c r="AE41" s="271"/>
      <c r="AF41" s="187">
        <f>Q41+W41+AA41</f>
        <v>18</v>
      </c>
      <c r="AG41" s="184">
        <f>RANK(AF41,($AF$34:$AF$37,$AF$39:$AF$45),0)</f>
        <v>2</v>
      </c>
      <c r="AH41" s="296"/>
      <c r="AI41" s="149"/>
      <c r="AJ41" s="149"/>
    </row>
    <row r="42" spans="1:36" s="32" customFormat="1" ht="22.5" customHeight="1">
      <c r="A42" s="85">
        <f>A41+1</f>
        <v>18</v>
      </c>
      <c r="B42" s="86" t="s">
        <v>27</v>
      </c>
      <c r="C42" s="87" t="s">
        <v>28</v>
      </c>
      <c r="D42" s="53" t="s">
        <v>10</v>
      </c>
      <c r="E42" s="58">
        <v>1965</v>
      </c>
      <c r="F42" s="60"/>
      <c r="G42" s="175">
        <f>L42</f>
        <v>0.014328703703703694</v>
      </c>
      <c r="H42" s="176">
        <v>0.00173611111111112</v>
      </c>
      <c r="I42" s="177">
        <v>0.013460648148148147</v>
      </c>
      <c r="J42" s="363">
        <v>15</v>
      </c>
      <c r="K42" s="365">
        <f>J42*$K$8</f>
        <v>0.002604166666666667</v>
      </c>
      <c r="L42" s="178">
        <f>I42-H42+K42</f>
        <v>0.014328703703703694</v>
      </c>
      <c r="M42" s="179">
        <f>RANK(L42,$L$39:$L$45,1)</f>
        <v>4</v>
      </c>
      <c r="N42" s="180">
        <f>VLOOKUP(M42,$B$58:$C$77,2,TRUE)</f>
        <v>7</v>
      </c>
      <c r="O42" s="282"/>
      <c r="P42" s="179">
        <f>RANK(L42,($L$34:$L$37,$L$39:$L$45),1)</f>
        <v>6</v>
      </c>
      <c r="Q42" s="180">
        <f>VLOOKUP(P42,$B$58:$C$77,2,TRUE)</f>
        <v>5</v>
      </c>
      <c r="R42" s="282"/>
      <c r="S42" s="306"/>
      <c r="T42" s="180"/>
      <c r="U42" s="181"/>
      <c r="V42" s="306"/>
      <c r="W42" s="180"/>
      <c r="X42" s="282"/>
      <c r="Y42" s="198">
        <v>1</v>
      </c>
      <c r="Z42" s="307">
        <v>1</v>
      </c>
      <c r="AA42" s="180">
        <f>VLOOKUP(Z42,$B$58:$C$77,2,TRUE)</f>
        <v>10</v>
      </c>
      <c r="AB42" s="278"/>
      <c r="AC42" s="187">
        <f>N42+T42+AA42</f>
        <v>17</v>
      </c>
      <c r="AD42" s="298">
        <f>RANK(AC42,$AC$39:$AC$45,0)</f>
        <v>3</v>
      </c>
      <c r="AE42" s="271"/>
      <c r="AF42" s="187">
        <f>Q42+W42+AA42</f>
        <v>15</v>
      </c>
      <c r="AG42" s="184">
        <f>RANK(AF42,($AF$34:$AF$37,$AF$39:$AF$45),0)</f>
        <v>3</v>
      </c>
      <c r="AH42" s="296"/>
      <c r="AI42" s="149"/>
      <c r="AJ42" s="149"/>
    </row>
    <row r="43" spans="1:36" s="32" customFormat="1" ht="22.5" customHeight="1">
      <c r="A43" s="85"/>
      <c r="B43" s="86"/>
      <c r="C43" s="87"/>
      <c r="D43" s="53"/>
      <c r="E43" s="58"/>
      <c r="F43" s="60"/>
      <c r="G43" s="175"/>
      <c r="H43" s="176"/>
      <c r="I43" s="177"/>
      <c r="J43" s="363"/>
      <c r="K43" s="365"/>
      <c r="L43" s="178"/>
      <c r="M43" s="179"/>
      <c r="N43" s="180"/>
      <c r="O43" s="282"/>
      <c r="P43" s="179"/>
      <c r="Q43" s="180"/>
      <c r="R43" s="282"/>
      <c r="S43" s="306"/>
      <c r="T43" s="180"/>
      <c r="U43" s="181"/>
      <c r="V43" s="306"/>
      <c r="W43" s="180"/>
      <c r="X43" s="282"/>
      <c r="Y43" s="198"/>
      <c r="Z43" s="307"/>
      <c r="AA43" s="180"/>
      <c r="AB43" s="278"/>
      <c r="AC43" s="187"/>
      <c r="AD43" s="298"/>
      <c r="AE43" s="271"/>
      <c r="AF43" s="187"/>
      <c r="AG43" s="184"/>
      <c r="AH43" s="296"/>
      <c r="AI43" s="149"/>
      <c r="AJ43" s="149"/>
    </row>
    <row r="44" spans="1:36" s="32" customFormat="1" ht="22.5" customHeight="1">
      <c r="A44" s="85"/>
      <c r="B44" s="86"/>
      <c r="C44" s="87"/>
      <c r="D44" s="53"/>
      <c r="E44" s="53"/>
      <c r="F44" s="60"/>
      <c r="G44" s="175"/>
      <c r="H44" s="176"/>
      <c r="I44" s="177"/>
      <c r="J44" s="363"/>
      <c r="K44" s="365"/>
      <c r="L44" s="178"/>
      <c r="M44" s="179"/>
      <c r="N44" s="180"/>
      <c r="O44" s="282"/>
      <c r="P44" s="179"/>
      <c r="Q44" s="180"/>
      <c r="R44" s="282"/>
      <c r="S44" s="305"/>
      <c r="T44" s="184"/>
      <c r="U44" s="181"/>
      <c r="V44" s="305"/>
      <c r="W44" s="184"/>
      <c r="X44" s="282"/>
      <c r="Y44" s="186"/>
      <c r="Z44" s="252"/>
      <c r="AA44" s="184"/>
      <c r="AB44" s="278"/>
      <c r="AC44" s="187"/>
      <c r="AD44" s="298"/>
      <c r="AE44" s="271"/>
      <c r="AF44" s="187"/>
      <c r="AG44" s="184"/>
      <c r="AH44" s="296"/>
      <c r="AI44" s="149"/>
      <c r="AJ44" s="149"/>
    </row>
    <row r="45" spans="1:36" s="32" customFormat="1" ht="22.5" customHeight="1">
      <c r="A45" s="85"/>
      <c r="B45" s="86"/>
      <c r="C45" s="87"/>
      <c r="D45" s="53"/>
      <c r="E45" s="53"/>
      <c r="F45" s="60"/>
      <c r="G45" s="175"/>
      <c r="H45" s="176"/>
      <c r="I45" s="177"/>
      <c r="J45" s="363"/>
      <c r="K45" s="365"/>
      <c r="L45" s="178"/>
      <c r="M45" s="179"/>
      <c r="N45" s="180"/>
      <c r="O45" s="282"/>
      <c r="P45" s="179"/>
      <c r="Q45" s="180"/>
      <c r="R45" s="282"/>
      <c r="S45" s="183"/>
      <c r="T45" s="184"/>
      <c r="U45" s="181"/>
      <c r="V45" s="183"/>
      <c r="W45" s="184"/>
      <c r="X45" s="282"/>
      <c r="Y45" s="186"/>
      <c r="Z45" s="308"/>
      <c r="AA45" s="184"/>
      <c r="AB45" s="278"/>
      <c r="AC45" s="187"/>
      <c r="AD45" s="298"/>
      <c r="AE45" s="271"/>
      <c r="AF45" s="187"/>
      <c r="AG45" s="184"/>
      <c r="AH45" s="296"/>
      <c r="AI45" s="149"/>
      <c r="AJ45" s="149"/>
    </row>
    <row r="46" spans="1:33" ht="4.5" customHeight="1" thickBot="1">
      <c r="A46" s="12"/>
      <c r="B46" s="26"/>
      <c r="C46" s="29"/>
      <c r="D46" s="29"/>
      <c r="E46" s="24"/>
      <c r="F46" s="45"/>
      <c r="G46" s="84"/>
      <c r="H46" s="47"/>
      <c r="I46" s="75"/>
      <c r="J46" s="96"/>
      <c r="K46" s="98"/>
      <c r="L46" s="47"/>
      <c r="M46" s="6"/>
      <c r="N46" s="19"/>
      <c r="O46" s="280"/>
      <c r="P46" s="6"/>
      <c r="Q46" s="19"/>
      <c r="R46" s="280"/>
      <c r="S46" s="67"/>
      <c r="T46" s="19"/>
      <c r="U46" s="40"/>
      <c r="V46" s="67"/>
      <c r="W46" s="19"/>
      <c r="X46" s="280"/>
      <c r="Y46" s="67"/>
      <c r="Z46" s="24"/>
      <c r="AA46" s="19"/>
      <c r="AB46" s="280"/>
      <c r="AC46" s="43"/>
      <c r="AD46" s="300"/>
      <c r="AE46" s="273"/>
      <c r="AF46" s="43"/>
      <c r="AG46" s="19"/>
    </row>
    <row r="47" spans="1:36" s="9" customFormat="1" ht="5.25" customHeight="1">
      <c r="A47" s="13"/>
      <c r="B47" s="27"/>
      <c r="C47" s="27"/>
      <c r="D47" s="27"/>
      <c r="E47" s="23"/>
      <c r="F47" s="23"/>
      <c r="J47" s="23"/>
      <c r="O47" s="222"/>
      <c r="R47" s="222"/>
      <c r="X47" s="222"/>
      <c r="AB47" s="222"/>
      <c r="AE47" s="222"/>
      <c r="AH47" s="222"/>
      <c r="AI47" s="52"/>
      <c r="AJ47" s="52"/>
    </row>
    <row r="48" spans="1:36" s="9" customFormat="1" ht="20.25">
      <c r="A48" s="13"/>
      <c r="B48" s="27"/>
      <c r="C48" s="27"/>
      <c r="D48" s="27"/>
      <c r="E48" s="23"/>
      <c r="F48" s="23"/>
      <c r="J48" s="23"/>
      <c r="O48" s="222"/>
      <c r="R48" s="222"/>
      <c r="X48" s="222"/>
      <c r="AB48" s="222"/>
      <c r="AE48" s="222"/>
      <c r="AH48" s="222"/>
      <c r="AI48" s="52"/>
      <c r="AJ48" s="52"/>
    </row>
    <row r="49" spans="1:36" s="9" customFormat="1" ht="20.25">
      <c r="A49" s="213">
        <v>3</v>
      </c>
      <c r="B49" s="208" t="s">
        <v>98</v>
      </c>
      <c r="C49" s="25"/>
      <c r="D49" s="27"/>
      <c r="E49" s="23"/>
      <c r="F49" s="23"/>
      <c r="J49" s="23"/>
      <c r="O49" s="222"/>
      <c r="R49" s="222"/>
      <c r="X49" s="222"/>
      <c r="AB49" s="222"/>
      <c r="AE49" s="222"/>
      <c r="AH49" s="222"/>
      <c r="AI49" s="52"/>
      <c r="AJ49" s="52"/>
    </row>
    <row r="50" spans="1:2" ht="20.25">
      <c r="A50" s="213">
        <v>2</v>
      </c>
      <c r="B50" s="208" t="s">
        <v>97</v>
      </c>
    </row>
    <row r="51" spans="1:2" ht="20.25">
      <c r="A51" s="85">
        <v>1</v>
      </c>
      <c r="B51" s="86" t="s">
        <v>99</v>
      </c>
    </row>
    <row r="52" spans="1:6" ht="20.25">
      <c r="A52" s="389">
        <f>A42+SUM(A49:A51)</f>
        <v>24</v>
      </c>
      <c r="B52" s="390" t="s">
        <v>100</v>
      </c>
      <c r="C52" s="391"/>
      <c r="D52" s="391"/>
      <c r="E52" s="392"/>
      <c r="F52" s="392"/>
    </row>
    <row r="53" ht="20.25">
      <c r="B53" s="25"/>
    </row>
    <row r="54" ht="20.25">
      <c r="B54" s="25"/>
    </row>
    <row r="55" ht="21" thickBot="1">
      <c r="B55" s="25"/>
    </row>
    <row r="56" spans="1:34" s="151" customFormat="1" ht="15.75">
      <c r="A56" s="150"/>
      <c r="B56" s="152"/>
      <c r="C56" s="153" t="s">
        <v>48</v>
      </c>
      <c r="D56" s="154"/>
      <c r="J56" s="362"/>
      <c r="O56" s="274"/>
      <c r="R56" s="274"/>
      <c r="X56" s="274"/>
      <c r="AB56" s="274"/>
      <c r="AE56" s="274"/>
      <c r="AH56" s="274"/>
    </row>
    <row r="57" spans="1:34" s="151" customFormat="1" ht="15.75">
      <c r="A57" s="150"/>
      <c r="B57" s="155" t="s">
        <v>6</v>
      </c>
      <c r="C57" s="151" t="s">
        <v>16</v>
      </c>
      <c r="D57" s="156"/>
      <c r="J57" s="362"/>
      <c r="O57" s="274"/>
      <c r="R57" s="274"/>
      <c r="X57" s="274"/>
      <c r="AB57" s="274"/>
      <c r="AE57" s="274"/>
      <c r="AH57" s="274"/>
    </row>
    <row r="58" spans="2:4" ht="20.25">
      <c r="B58" s="157">
        <v>1</v>
      </c>
      <c r="C58" s="52">
        <v>10</v>
      </c>
      <c r="D58" s="158"/>
    </row>
    <row r="59" spans="2:4" ht="20.25">
      <c r="B59" s="159">
        <v>2</v>
      </c>
      <c r="C59" s="149">
        <v>9</v>
      </c>
      <c r="D59" s="158"/>
    </row>
    <row r="60" spans="2:4" ht="20.25">
      <c r="B60" s="159">
        <v>3</v>
      </c>
      <c r="C60" s="149">
        <v>8</v>
      </c>
      <c r="D60" s="158"/>
    </row>
    <row r="61" spans="2:4" ht="20.25">
      <c r="B61" s="157">
        <v>4</v>
      </c>
      <c r="C61" s="52">
        <v>7</v>
      </c>
      <c r="D61" s="158"/>
    </row>
    <row r="62" spans="2:4" ht="20.25">
      <c r="B62" s="159">
        <v>5</v>
      </c>
      <c r="C62" s="149">
        <v>6</v>
      </c>
      <c r="D62" s="158"/>
    </row>
    <row r="63" spans="2:4" ht="20.25">
      <c r="B63" s="159">
        <v>6</v>
      </c>
      <c r="C63" s="149">
        <v>5</v>
      </c>
      <c r="D63" s="158"/>
    </row>
    <row r="64" spans="2:4" ht="20.25">
      <c r="B64" s="157">
        <v>7</v>
      </c>
      <c r="C64" s="52">
        <v>4</v>
      </c>
      <c r="D64" s="158"/>
    </row>
    <row r="65" spans="2:4" ht="20.25">
      <c r="B65" s="159">
        <v>8</v>
      </c>
      <c r="C65" s="149">
        <v>3</v>
      </c>
      <c r="D65" s="158"/>
    </row>
    <row r="66" spans="2:4" ht="20.25">
      <c r="B66" s="159">
        <v>9</v>
      </c>
      <c r="C66" s="149">
        <v>2</v>
      </c>
      <c r="D66" s="158"/>
    </row>
    <row r="67" spans="2:4" ht="20.25">
      <c r="B67" s="157">
        <v>10</v>
      </c>
      <c r="C67" s="52">
        <v>1</v>
      </c>
      <c r="D67" s="158"/>
    </row>
    <row r="68" spans="1:4" ht="20.25">
      <c r="A68" s="22"/>
      <c r="B68" s="159">
        <v>11</v>
      </c>
      <c r="C68" s="52">
        <v>0</v>
      </c>
      <c r="D68" s="158"/>
    </row>
    <row r="69" spans="1:4" ht="20.25">
      <c r="A69" s="22"/>
      <c r="B69" s="159">
        <v>12</v>
      </c>
      <c r="C69" s="52">
        <v>0</v>
      </c>
      <c r="D69" s="158"/>
    </row>
    <row r="70" spans="1:4" ht="20.25">
      <c r="A70" s="22"/>
      <c r="B70" s="157">
        <v>13</v>
      </c>
      <c r="C70" s="52">
        <v>0</v>
      </c>
      <c r="D70" s="158"/>
    </row>
    <row r="71" spans="1:4" ht="20.25">
      <c r="A71" s="22"/>
      <c r="B71" s="159">
        <v>14</v>
      </c>
      <c r="C71" s="52">
        <v>0</v>
      </c>
      <c r="D71" s="158"/>
    </row>
    <row r="72" spans="1:4" ht="20.25">
      <c r="A72" s="22"/>
      <c r="B72" s="159">
        <v>15</v>
      </c>
      <c r="C72" s="52">
        <v>0</v>
      </c>
      <c r="D72" s="158"/>
    </row>
    <row r="73" spans="1:4" ht="20.25">
      <c r="A73" s="22"/>
      <c r="B73" s="157">
        <v>16</v>
      </c>
      <c r="C73" s="52">
        <v>0</v>
      </c>
      <c r="D73" s="158"/>
    </row>
    <row r="74" spans="1:4" ht="20.25">
      <c r="A74" s="22"/>
      <c r="B74" s="159">
        <v>17</v>
      </c>
      <c r="C74" s="52">
        <v>0</v>
      </c>
      <c r="D74" s="158"/>
    </row>
    <row r="75" spans="1:4" ht="20.25">
      <c r="A75" s="22"/>
      <c r="B75" s="159">
        <v>18</v>
      </c>
      <c r="C75" s="52">
        <v>0</v>
      </c>
      <c r="D75" s="158"/>
    </row>
    <row r="76" spans="1:4" ht="20.25">
      <c r="A76" s="22"/>
      <c r="B76" s="157">
        <v>19</v>
      </c>
      <c r="C76" s="52">
        <v>0</v>
      </c>
      <c r="D76" s="158"/>
    </row>
    <row r="77" spans="1:4" ht="20.25">
      <c r="A77" s="22"/>
      <c r="B77" s="159">
        <v>20</v>
      </c>
      <c r="C77" s="52">
        <v>0</v>
      </c>
      <c r="D77" s="158"/>
    </row>
    <row r="78" spans="1:4" ht="20.25">
      <c r="A78" s="22"/>
      <c r="B78" s="160"/>
      <c r="D78" s="158"/>
    </row>
    <row r="79" spans="1:4" ht="21" thickBot="1">
      <c r="A79" s="22"/>
      <c r="B79" s="161"/>
      <c r="C79" s="162"/>
      <c r="D79" s="163"/>
    </row>
    <row r="80" spans="1:2" ht="20.25">
      <c r="A80" s="22"/>
      <c r="B80" s="25"/>
    </row>
    <row r="81" spans="1:2" ht="20.25">
      <c r="A81" s="22"/>
      <c r="B81" s="25"/>
    </row>
    <row r="82" spans="1:2" ht="20.25">
      <c r="A82" s="22"/>
      <c r="B82" s="25"/>
    </row>
    <row r="83" spans="1:2" ht="20.25">
      <c r="A83" s="22"/>
      <c r="B83" s="25"/>
    </row>
    <row r="84" spans="1:2" ht="20.25">
      <c r="A84" s="22"/>
      <c r="B84" s="25"/>
    </row>
    <row r="85" spans="1:2" ht="20.25">
      <c r="A85" s="22"/>
      <c r="B85" s="25"/>
    </row>
    <row r="86" spans="1:2" ht="20.25">
      <c r="A86" s="22"/>
      <c r="B86" s="25"/>
    </row>
    <row r="87" spans="1:2" ht="20.25">
      <c r="A87" s="22"/>
      <c r="B87" s="25"/>
    </row>
    <row r="88" spans="1:2" ht="20.25">
      <c r="A88" s="22"/>
      <c r="B88" s="25"/>
    </row>
    <row r="89" spans="1:2" ht="20.25">
      <c r="A89" s="22"/>
      <c r="B89" s="25"/>
    </row>
    <row r="90" spans="1:2" ht="20.25">
      <c r="A90" s="22"/>
      <c r="B90" s="25"/>
    </row>
    <row r="91" spans="1:2" ht="20.25">
      <c r="A91" s="22"/>
      <c r="B91" s="25"/>
    </row>
    <row r="92" spans="1:2" ht="20.25">
      <c r="A92" s="22"/>
      <c r="B92" s="25"/>
    </row>
    <row r="93" spans="1:2" ht="20.25">
      <c r="A93" s="22"/>
      <c r="B93" s="25"/>
    </row>
    <row r="94" spans="1:2" ht="20.25">
      <c r="A94" s="22"/>
      <c r="B94" s="25"/>
    </row>
    <row r="95" spans="1:2" ht="20.25">
      <c r="A95" s="22"/>
      <c r="B95" s="25"/>
    </row>
    <row r="96" spans="1:2" ht="20.25">
      <c r="A96" s="22"/>
      <c r="B96" s="25"/>
    </row>
    <row r="97" spans="1:2" ht="20.25">
      <c r="A97" s="22"/>
      <c r="B97" s="25"/>
    </row>
    <row r="98" spans="1:2" ht="20.25">
      <c r="A98" s="22"/>
      <c r="B98" s="25"/>
    </row>
    <row r="99" spans="1:2" ht="20.25">
      <c r="A99" s="22"/>
      <c r="B99" s="25"/>
    </row>
    <row r="100" spans="1:2" ht="20.25">
      <c r="A100" s="22"/>
      <c r="B100" s="25"/>
    </row>
    <row r="101" spans="1:2" ht="20.25">
      <c r="A101" s="22"/>
      <c r="B101" s="25"/>
    </row>
    <row r="102" spans="1:2" ht="20.25">
      <c r="A102" s="22"/>
      <c r="B102" s="25"/>
    </row>
    <row r="103" spans="1:2" ht="20.25">
      <c r="A103" s="22"/>
      <c r="B103" s="25"/>
    </row>
    <row r="104" spans="1:2" ht="20.25">
      <c r="A104" s="22"/>
      <c r="B104" s="25"/>
    </row>
    <row r="105" spans="1:2" ht="20.25">
      <c r="A105" s="22"/>
      <c r="B105" s="25"/>
    </row>
    <row r="106" spans="1:2" ht="20.25">
      <c r="A106" s="22"/>
      <c r="B106" s="25"/>
    </row>
    <row r="107" spans="1:2" ht="20.25">
      <c r="A107" s="22"/>
      <c r="B107" s="25"/>
    </row>
    <row r="108" spans="1:2" ht="20.25">
      <c r="A108" s="22"/>
      <c r="B108" s="25"/>
    </row>
    <row r="109" spans="1:2" ht="20.25">
      <c r="A109" s="22"/>
      <c r="B109" s="25"/>
    </row>
    <row r="110" spans="1:2" ht="20.25">
      <c r="A110" s="22"/>
      <c r="B110" s="25"/>
    </row>
    <row r="111" spans="1:2" ht="20.25">
      <c r="A111" s="22"/>
      <c r="B111" s="25"/>
    </row>
    <row r="112" spans="1:2" ht="20.25">
      <c r="A112" s="22"/>
      <c r="B112" s="25"/>
    </row>
    <row r="113" spans="1:2" ht="20.25">
      <c r="A113" s="22"/>
      <c r="B113" s="25"/>
    </row>
    <row r="114" spans="1:2" ht="20.25">
      <c r="A114" s="22"/>
      <c r="B114" s="25"/>
    </row>
    <row r="115" spans="1:2" ht="20.25">
      <c r="A115" s="22"/>
      <c r="B115" s="25"/>
    </row>
    <row r="116" spans="1:2" ht="20.25">
      <c r="A116" s="22"/>
      <c r="B116" s="25"/>
    </row>
    <row r="117" spans="1:2" ht="20.25">
      <c r="A117" s="22"/>
      <c r="B117" s="25"/>
    </row>
    <row r="118" spans="1:2" ht="20.25">
      <c r="A118" s="22"/>
      <c r="B118" s="25"/>
    </row>
    <row r="119" spans="1:2" ht="20.25">
      <c r="A119" s="22"/>
      <c r="B119" s="25"/>
    </row>
    <row r="120" spans="1:2" ht="20.25">
      <c r="A120" s="22"/>
      <c r="B120" s="25"/>
    </row>
    <row r="121" spans="1:2" ht="20.25">
      <c r="A121" s="22"/>
      <c r="B121" s="25"/>
    </row>
    <row r="122" spans="1:2" ht="20.25">
      <c r="A122" s="22"/>
      <c r="B122" s="25"/>
    </row>
    <row r="123" spans="1:2" ht="20.25">
      <c r="A123" s="22"/>
      <c r="B123" s="25"/>
    </row>
    <row r="124" spans="1:2" ht="20.25">
      <c r="A124" s="22"/>
      <c r="B124" s="25"/>
    </row>
    <row r="125" spans="1:2" ht="20.25">
      <c r="A125" s="22"/>
      <c r="B125" s="25"/>
    </row>
    <row r="126" spans="1:2" ht="20.25">
      <c r="A126" s="22"/>
      <c r="B126" s="25"/>
    </row>
    <row r="127" spans="1:2" ht="20.25">
      <c r="A127" s="22"/>
      <c r="B127" s="25"/>
    </row>
    <row r="128" spans="1:2" ht="20.25">
      <c r="A128" s="22"/>
      <c r="B128" s="25"/>
    </row>
    <row r="129" spans="1:2" ht="20.25">
      <c r="A129" s="22"/>
      <c r="B129" s="25"/>
    </row>
    <row r="130" spans="1:2" ht="20.25">
      <c r="A130" s="22"/>
      <c r="B130" s="25"/>
    </row>
    <row r="131" spans="1:2" ht="20.25">
      <c r="A131" s="22"/>
      <c r="B131" s="25"/>
    </row>
    <row r="132" spans="1:2" ht="20.25">
      <c r="A132" s="22"/>
      <c r="B132" s="25"/>
    </row>
    <row r="133" spans="1:2" ht="20.25">
      <c r="A133" s="22"/>
      <c r="B133" s="25"/>
    </row>
    <row r="134" spans="1:2" ht="20.25">
      <c r="A134" s="22"/>
      <c r="B134" s="25"/>
    </row>
    <row r="135" spans="1:2" ht="20.25">
      <c r="A135" s="22"/>
      <c r="B135" s="25"/>
    </row>
    <row r="136" spans="1:2" ht="20.25">
      <c r="A136" s="22"/>
      <c r="B136" s="25"/>
    </row>
    <row r="137" spans="1:2" ht="20.25">
      <c r="A137" s="22"/>
      <c r="B137" s="25"/>
    </row>
    <row r="138" spans="1:2" ht="20.25">
      <c r="A138" s="22"/>
      <c r="B138" s="25"/>
    </row>
    <row r="139" spans="1:2" ht="20.25">
      <c r="A139" s="22"/>
      <c r="B139" s="25"/>
    </row>
    <row r="140" spans="1:2" ht="20.25">
      <c r="A140" s="22"/>
      <c r="B140" s="25"/>
    </row>
    <row r="141" spans="1:2" ht="20.25">
      <c r="A141" s="22"/>
      <c r="B141" s="25"/>
    </row>
    <row r="142" spans="1:2" ht="20.25">
      <c r="A142" s="22"/>
      <c r="B142" s="25"/>
    </row>
    <row r="143" spans="1:2" ht="20.25">
      <c r="A143" s="22"/>
      <c r="B143" s="25"/>
    </row>
    <row r="144" spans="1:2" ht="20.25">
      <c r="A144" s="22"/>
      <c r="B144" s="25"/>
    </row>
    <row r="145" spans="1:2" ht="20.25">
      <c r="A145" s="22"/>
      <c r="B145" s="25"/>
    </row>
    <row r="146" spans="1:2" ht="20.25">
      <c r="A146" s="22"/>
      <c r="B146" s="25"/>
    </row>
    <row r="147" spans="1:2" ht="20.25">
      <c r="A147" s="22"/>
      <c r="B147" s="25"/>
    </row>
    <row r="148" spans="1:2" ht="20.25">
      <c r="A148" s="22"/>
      <c r="B148" s="25"/>
    </row>
    <row r="149" spans="1:2" ht="20.25">
      <c r="A149" s="22"/>
      <c r="B149" s="25"/>
    </row>
    <row r="150" spans="1:2" ht="20.25">
      <c r="A150" s="22"/>
      <c r="B150" s="25"/>
    </row>
    <row r="151" spans="1:2" ht="20.25">
      <c r="A151" s="22"/>
      <c r="B151" s="25"/>
    </row>
    <row r="152" spans="1:2" ht="20.25">
      <c r="A152" s="22"/>
      <c r="B152" s="25"/>
    </row>
    <row r="153" spans="1:2" ht="20.25">
      <c r="A153" s="22"/>
      <c r="B153" s="25"/>
    </row>
    <row r="154" spans="1:2" ht="20.25">
      <c r="A154" s="22"/>
      <c r="B154" s="25"/>
    </row>
    <row r="155" spans="1:2" ht="20.25">
      <c r="A155" s="22"/>
      <c r="B155" s="25"/>
    </row>
    <row r="156" spans="1:2" ht="20.25">
      <c r="A156" s="22"/>
      <c r="B156" s="25"/>
    </row>
    <row r="157" spans="1:2" ht="20.25">
      <c r="A157" s="22"/>
      <c r="B157" s="25"/>
    </row>
    <row r="158" spans="1:2" ht="20.25">
      <c r="A158" s="22"/>
      <c r="B158" s="25"/>
    </row>
    <row r="159" spans="1:2" ht="20.25">
      <c r="A159" s="22"/>
      <c r="B159" s="25"/>
    </row>
    <row r="160" spans="1:2" ht="20.25">
      <c r="A160" s="22"/>
      <c r="B160" s="25"/>
    </row>
    <row r="161" spans="1:2" ht="20.25">
      <c r="A161" s="22"/>
      <c r="B161" s="25"/>
    </row>
    <row r="162" spans="1:2" ht="20.25">
      <c r="A162" s="22"/>
      <c r="B162" s="25"/>
    </row>
    <row r="163" spans="1:2" ht="20.25">
      <c r="A163" s="22"/>
      <c r="B163" s="25"/>
    </row>
    <row r="164" spans="1:2" ht="20.25">
      <c r="A164" s="22"/>
      <c r="B164" s="25"/>
    </row>
    <row r="165" spans="1:2" ht="20.25">
      <c r="A165" s="22"/>
      <c r="B165" s="25"/>
    </row>
    <row r="166" spans="1:2" ht="20.25">
      <c r="A166" s="22"/>
      <c r="B166" s="25"/>
    </row>
    <row r="167" spans="1:2" ht="20.25">
      <c r="A167" s="22"/>
      <c r="B167" s="25"/>
    </row>
    <row r="168" spans="1:2" ht="20.25">
      <c r="A168" s="22"/>
      <c r="B168" s="25"/>
    </row>
    <row r="169" spans="1:2" ht="20.25">
      <c r="A169" s="22"/>
      <c r="B169" s="25"/>
    </row>
    <row r="170" spans="1:2" ht="20.25">
      <c r="A170" s="22"/>
      <c r="B170" s="25"/>
    </row>
    <row r="171" spans="1:2" ht="20.25">
      <c r="A171" s="22"/>
      <c r="B171" s="25"/>
    </row>
    <row r="172" spans="1:2" ht="20.25">
      <c r="A172" s="22"/>
      <c r="B172" s="25"/>
    </row>
    <row r="173" spans="1:2" ht="20.25">
      <c r="A173" s="22"/>
      <c r="B173" s="25"/>
    </row>
    <row r="174" spans="1:2" ht="20.25">
      <c r="A174" s="22"/>
      <c r="B174" s="25"/>
    </row>
    <row r="175" spans="1:2" ht="20.25">
      <c r="A175" s="22"/>
      <c r="B175" s="25"/>
    </row>
    <row r="176" spans="1:2" ht="20.25">
      <c r="A176" s="22"/>
      <c r="B176" s="25"/>
    </row>
    <row r="177" spans="1:2" ht="20.25">
      <c r="A177" s="22"/>
      <c r="B177" s="25"/>
    </row>
    <row r="178" spans="1:2" ht="20.25">
      <c r="A178" s="22"/>
      <c r="B178" s="25"/>
    </row>
    <row r="179" spans="1:2" ht="20.25">
      <c r="A179" s="22"/>
      <c r="B179" s="25"/>
    </row>
    <row r="180" spans="1:2" ht="20.25">
      <c r="A180" s="22"/>
      <c r="B180" s="25"/>
    </row>
    <row r="181" spans="1:2" ht="20.25">
      <c r="A181" s="22"/>
      <c r="B181" s="25"/>
    </row>
    <row r="182" spans="1:2" ht="20.25">
      <c r="A182" s="22"/>
      <c r="B182" s="25"/>
    </row>
    <row r="183" spans="1:2" ht="20.25">
      <c r="A183" s="22"/>
      <c r="B183" s="25"/>
    </row>
    <row r="184" spans="1:2" ht="20.25">
      <c r="A184" s="22"/>
      <c r="B184" s="25"/>
    </row>
    <row r="185" spans="1:2" ht="20.25">
      <c r="A185" s="22"/>
      <c r="B185" s="25"/>
    </row>
    <row r="186" spans="1:2" ht="20.25">
      <c r="A186" s="22"/>
      <c r="B186" s="25"/>
    </row>
    <row r="187" spans="1:2" ht="20.25">
      <c r="A187" s="22"/>
      <c r="B187" s="25"/>
    </row>
    <row r="188" spans="1:2" ht="20.25">
      <c r="A188" s="22"/>
      <c r="B188" s="25"/>
    </row>
    <row r="189" spans="1:2" ht="20.25">
      <c r="A189" s="22"/>
      <c r="B189" s="25"/>
    </row>
    <row r="190" spans="1:2" ht="20.25">
      <c r="A190" s="22"/>
      <c r="B190" s="25"/>
    </row>
    <row r="191" spans="1:2" ht="20.25">
      <c r="A191" s="22"/>
      <c r="B191" s="25"/>
    </row>
    <row r="192" spans="1:2" ht="20.25">
      <c r="A192" s="22"/>
      <c r="B192" s="25"/>
    </row>
    <row r="193" spans="1:2" ht="20.25">
      <c r="A193" s="22"/>
      <c r="B193" s="25"/>
    </row>
    <row r="194" spans="1:2" ht="20.25">
      <c r="A194" s="22"/>
      <c r="B194" s="25"/>
    </row>
    <row r="195" spans="1:2" ht="20.25">
      <c r="A195" s="22"/>
      <c r="B195" s="25"/>
    </row>
    <row r="196" spans="1:2" ht="20.25">
      <c r="A196" s="22"/>
      <c r="B196" s="25"/>
    </row>
    <row r="197" spans="1:2" ht="20.25">
      <c r="A197" s="22"/>
      <c r="B197" s="25"/>
    </row>
    <row r="198" spans="1:2" ht="20.25">
      <c r="A198" s="22"/>
      <c r="B198" s="25"/>
    </row>
    <row r="199" spans="1:2" ht="20.25">
      <c r="A199" s="22"/>
      <c r="B199" s="25"/>
    </row>
    <row r="200" spans="1:2" ht="20.25">
      <c r="A200" s="22"/>
      <c r="B200" s="25"/>
    </row>
    <row r="201" spans="1:2" ht="20.25">
      <c r="A201" s="22"/>
      <c r="B201" s="25"/>
    </row>
    <row r="202" spans="1:2" ht="20.25">
      <c r="A202" s="22"/>
      <c r="B202" s="25"/>
    </row>
    <row r="203" spans="1:2" ht="20.25">
      <c r="A203" s="22"/>
      <c r="B203" s="25"/>
    </row>
    <row r="204" spans="1:2" ht="20.25">
      <c r="A204" s="22"/>
      <c r="B204" s="25"/>
    </row>
    <row r="205" spans="1:2" ht="20.25">
      <c r="A205" s="22"/>
      <c r="B205" s="25"/>
    </row>
    <row r="206" spans="1:2" ht="20.25">
      <c r="A206" s="22"/>
      <c r="B206" s="25"/>
    </row>
    <row r="207" spans="1:2" ht="20.25">
      <c r="A207" s="22"/>
      <c r="B207" s="25"/>
    </row>
    <row r="208" spans="1:2" ht="20.25">
      <c r="A208" s="22"/>
      <c r="B208" s="25"/>
    </row>
    <row r="209" spans="1:2" ht="20.25">
      <c r="A209" s="22"/>
      <c r="B209" s="25"/>
    </row>
    <row r="210" spans="1:2" ht="20.25">
      <c r="A210" s="22"/>
      <c r="B210" s="25"/>
    </row>
    <row r="211" spans="1:2" ht="20.25">
      <c r="A211" s="22"/>
      <c r="B211" s="25"/>
    </row>
    <row r="212" spans="1:2" ht="20.25">
      <c r="A212" s="22"/>
      <c r="B212" s="25"/>
    </row>
    <row r="213" spans="1:2" ht="20.25">
      <c r="A213" s="22"/>
      <c r="B213" s="25"/>
    </row>
    <row r="214" spans="1:2" ht="20.25">
      <c r="A214" s="22"/>
      <c r="B214" s="25"/>
    </row>
    <row r="215" spans="1:2" ht="20.25">
      <c r="A215" s="22"/>
      <c r="B215" s="25"/>
    </row>
    <row r="216" spans="1:2" ht="20.25">
      <c r="A216" s="22"/>
      <c r="B216" s="25"/>
    </row>
    <row r="217" spans="1:2" ht="20.25">
      <c r="A217" s="22"/>
      <c r="B217" s="25"/>
    </row>
    <row r="218" spans="1:2" ht="20.25">
      <c r="A218" s="22"/>
      <c r="B218" s="25"/>
    </row>
    <row r="219" spans="1:2" ht="20.25">
      <c r="A219" s="22"/>
      <c r="B219" s="25"/>
    </row>
    <row r="220" spans="1:2" ht="20.25">
      <c r="A220" s="22"/>
      <c r="B220" s="25"/>
    </row>
    <row r="221" spans="1:2" ht="20.25">
      <c r="A221" s="22"/>
      <c r="B221" s="25"/>
    </row>
    <row r="222" spans="1:2" ht="20.25">
      <c r="A222" s="22"/>
      <c r="B222" s="25"/>
    </row>
    <row r="223" spans="1:2" ht="20.25">
      <c r="A223" s="22"/>
      <c r="B223" s="25"/>
    </row>
    <row r="224" spans="1:2" ht="20.25">
      <c r="A224" s="22"/>
      <c r="B224" s="25"/>
    </row>
    <row r="225" spans="1:2" ht="20.25">
      <c r="A225" s="22"/>
      <c r="B225" s="25"/>
    </row>
    <row r="226" spans="1:2" ht="20.25">
      <c r="A226" s="22"/>
      <c r="B226" s="25"/>
    </row>
    <row r="227" spans="1:2" ht="20.25">
      <c r="A227" s="22"/>
      <c r="B227" s="25"/>
    </row>
    <row r="228" spans="1:2" ht="20.25">
      <c r="A228" s="22"/>
      <c r="B228" s="25"/>
    </row>
    <row r="229" spans="1:2" ht="20.25">
      <c r="A229" s="22"/>
      <c r="B229" s="25"/>
    </row>
    <row r="230" spans="1:2" ht="20.25">
      <c r="A230" s="22"/>
      <c r="B230" s="25"/>
    </row>
    <row r="231" spans="1:2" ht="20.25">
      <c r="A231" s="22"/>
      <c r="B231" s="25"/>
    </row>
    <row r="232" spans="1:2" ht="20.25">
      <c r="A232" s="22"/>
      <c r="B232" s="25"/>
    </row>
    <row r="233" spans="1:2" ht="20.25">
      <c r="A233" s="22"/>
      <c r="B233" s="25"/>
    </row>
    <row r="234" spans="1:2" ht="20.25">
      <c r="A234" s="22"/>
      <c r="B234" s="25"/>
    </row>
    <row r="235" spans="1:2" ht="20.25">
      <c r="A235" s="22"/>
      <c r="B235" s="25"/>
    </row>
    <row r="236" spans="1:2" ht="20.25">
      <c r="A236" s="22"/>
      <c r="B236" s="25"/>
    </row>
    <row r="237" spans="1:2" ht="20.25">
      <c r="A237" s="22"/>
      <c r="B237" s="25"/>
    </row>
    <row r="238" spans="1:2" ht="20.25">
      <c r="A238" s="22"/>
      <c r="B238" s="25"/>
    </row>
    <row r="239" spans="1:2" ht="20.25">
      <c r="A239" s="22"/>
      <c r="B239" s="25"/>
    </row>
    <row r="240" spans="1:2" ht="20.25">
      <c r="A240" s="22"/>
      <c r="B240" s="25"/>
    </row>
    <row r="241" spans="1:2" ht="20.25">
      <c r="A241" s="22"/>
      <c r="B241" s="25"/>
    </row>
    <row r="242" spans="1:2" ht="20.25">
      <c r="A242" s="22"/>
      <c r="B242" s="25"/>
    </row>
    <row r="243" spans="1:2" ht="20.25">
      <c r="A243" s="22"/>
      <c r="B243" s="25"/>
    </row>
    <row r="244" spans="1:2" ht="20.25">
      <c r="A244" s="22"/>
      <c r="B244" s="25"/>
    </row>
    <row r="245" spans="1:2" ht="20.25">
      <c r="A245" s="22"/>
      <c r="B245" s="25"/>
    </row>
    <row r="246" spans="1:2" ht="20.25">
      <c r="A246" s="22"/>
      <c r="B246" s="25"/>
    </row>
    <row r="247" spans="1:2" ht="20.25">
      <c r="A247" s="22"/>
      <c r="B247" s="25"/>
    </row>
    <row r="248" spans="1:2" ht="20.25">
      <c r="A248" s="22"/>
      <c r="B248" s="25"/>
    </row>
    <row r="249" spans="1:2" ht="20.25">
      <c r="A249" s="22"/>
      <c r="B249" s="25"/>
    </row>
    <row r="250" spans="1:2" ht="20.25">
      <c r="A250" s="22"/>
      <c r="B250" s="25"/>
    </row>
    <row r="251" spans="1:2" ht="20.25">
      <c r="A251" s="22"/>
      <c r="B251" s="25"/>
    </row>
    <row r="252" spans="1:2" ht="20.25">
      <c r="A252" s="22"/>
      <c r="B252" s="25"/>
    </row>
    <row r="253" spans="1:2" ht="20.25">
      <c r="A253" s="22"/>
      <c r="B253" s="25"/>
    </row>
    <row r="254" spans="1:2" ht="20.25">
      <c r="A254" s="22"/>
      <c r="B254" s="25"/>
    </row>
    <row r="255" spans="1:2" ht="20.25">
      <c r="A255" s="22"/>
      <c r="B255" s="25"/>
    </row>
  </sheetData>
  <sheetProtection/>
  <mergeCells count="8">
    <mergeCell ref="A38:B38"/>
    <mergeCell ref="A13:B13"/>
    <mergeCell ref="A21:B21"/>
    <mergeCell ref="A33:B33"/>
    <mergeCell ref="Y5:AA5"/>
    <mergeCell ref="C1:D1"/>
    <mergeCell ref="A8:B8"/>
    <mergeCell ref="A26:B26"/>
  </mergeCells>
  <conditionalFormatting sqref="M39 AD22:AD25 AD34 AD17:AD19 AD27 P16 M11 M16 M28 M34 AD14:AD15 AD9:AD10 AD12 AD29:AD30 AD36:AD37 AD40:AD45">
    <cfRule type="cellIs" priority="6" dxfId="4" operator="equal" stopIfTrue="1">
      <formula>1</formula>
    </cfRule>
  </conditionalFormatting>
  <conditionalFormatting sqref="AG22:AG25 AG34:AG37 AG27:AG30 AD16 AD11 AG39:AG45">
    <cfRule type="cellIs" priority="7" dxfId="0" operator="equal" stopIfTrue="1">
      <formula>1</formula>
    </cfRule>
  </conditionalFormatting>
  <conditionalFormatting sqref="AD31">
    <cfRule type="cellIs" priority="4" dxfId="4" operator="equal" stopIfTrue="1">
      <formula>1</formula>
    </cfRule>
  </conditionalFormatting>
  <conditionalFormatting sqref="AG31">
    <cfRule type="cellIs" priority="5" dxfId="0" operator="equal" stopIfTrue="1">
      <formula>1</formula>
    </cfRule>
  </conditionalFormatting>
  <conditionalFormatting sqref="AD28">
    <cfRule type="cellIs" priority="3" dxfId="0" operator="equal" stopIfTrue="1">
      <formula>1</formula>
    </cfRule>
  </conditionalFormatting>
  <conditionalFormatting sqref="AD35">
    <cfRule type="cellIs" priority="2" dxfId="0" operator="equal" stopIfTrue="1">
      <formula>1</formula>
    </cfRule>
  </conditionalFormatting>
  <conditionalFormatting sqref="AD39">
    <cfRule type="cellIs" priority="1" dxfId="0" operator="equal" stopIfTrue="1">
      <formula>1</formula>
    </cfRule>
  </conditionalFormatting>
  <printOptions horizontalCentered="1"/>
  <pageMargins left="0.12" right="0.13" top="0.66" bottom="0.27" header="0.31" footer="0.13"/>
  <pageSetup fitToHeight="1" fitToWidth="1" horizontalDpi="600" verticalDpi="600" orientation="landscape" paperSize="9" scale="51" r:id="rId2"/>
  <headerFooter alignWithMargins="0">
    <oddFooter>&amp;L&amp;8Martin Schempp&amp;C&amp;8Datei:&amp;F&amp;R&amp;D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>
    <tabColor indexed="12"/>
    <pageSetUpPr fitToPage="1"/>
  </sheetPr>
  <dimension ref="A1:M63"/>
  <sheetViews>
    <sheetView view="pageBreakPreview" zoomScale="50" zoomScaleSheetLayoutView="50" zoomScalePageLayoutView="0" workbookViewId="0" topLeftCell="A1">
      <selection activeCell="K1" sqref="K1"/>
    </sheetView>
  </sheetViews>
  <sheetFormatPr defaultColWidth="11.421875" defaultRowHeight="12.75"/>
  <cols>
    <col min="1" max="1" width="20.00390625" style="73" bestFit="1" customWidth="1"/>
    <col min="2" max="2" width="2.7109375" style="3" customWidth="1"/>
    <col min="3" max="3" width="31.8515625" style="5" customWidth="1"/>
    <col min="4" max="4" width="33.00390625" style="3" customWidth="1"/>
    <col min="5" max="5" width="2.7109375" style="3" customWidth="1"/>
    <col min="6" max="6" width="28.140625" style="3" customWidth="1"/>
    <col min="7" max="7" width="22.140625" style="122" customWidth="1"/>
    <col min="8" max="8" width="14.28125" style="122" customWidth="1"/>
    <col min="9" max="9" width="16.00390625" style="122" customWidth="1"/>
    <col min="10" max="11" width="22.140625" style="122" customWidth="1"/>
    <col min="12" max="12" width="2.7109375" style="3" customWidth="1"/>
    <col min="13" max="13" width="20.7109375" style="22" customWidth="1"/>
    <col min="14" max="16384" width="11.421875" style="3" customWidth="1"/>
  </cols>
  <sheetData>
    <row r="1" spans="1:13" s="2" customFormat="1" ht="25.5" customHeight="1">
      <c r="A1" s="320"/>
      <c r="B1" s="288"/>
      <c r="C1" s="309" t="s">
        <v>61</v>
      </c>
      <c r="D1" s="310"/>
      <c r="E1" s="310"/>
      <c r="F1" s="310"/>
      <c r="G1" s="342"/>
      <c r="H1" s="342"/>
      <c r="I1" s="342"/>
      <c r="J1" s="342"/>
      <c r="K1" s="381">
        <f>'Start- &amp; Ergebnisliste VL 2012'!C1</f>
        <v>40992</v>
      </c>
      <c r="L1" s="319"/>
      <c r="M1" s="224"/>
    </row>
    <row r="2" spans="1:13" ht="33" customHeight="1" thickBot="1">
      <c r="A2" s="314"/>
      <c r="B2" s="219"/>
      <c r="C2" s="311" t="s">
        <v>21</v>
      </c>
      <c r="D2" s="312"/>
      <c r="E2" s="312"/>
      <c r="F2" s="312"/>
      <c r="G2" s="315"/>
      <c r="H2" s="315"/>
      <c r="I2" s="315"/>
      <c r="J2" s="315"/>
      <c r="K2" s="315"/>
      <c r="L2" s="221"/>
      <c r="M2" s="225"/>
    </row>
    <row r="3" spans="1:13" ht="20.25">
      <c r="A3" s="314"/>
      <c r="B3" s="221"/>
      <c r="C3" s="221"/>
      <c r="D3" s="221"/>
      <c r="E3" s="221"/>
      <c r="F3" s="221"/>
      <c r="G3" s="315"/>
      <c r="H3" s="315"/>
      <c r="I3" s="315"/>
      <c r="J3" s="315"/>
      <c r="K3" s="315"/>
      <c r="L3" s="221"/>
      <c r="M3" s="225"/>
    </row>
    <row r="4" spans="1:13" ht="20.25">
      <c r="A4" s="314"/>
      <c r="B4" s="221"/>
      <c r="C4" s="227"/>
      <c r="D4" s="221"/>
      <c r="E4" s="221"/>
      <c r="F4" s="316"/>
      <c r="G4" s="317"/>
      <c r="H4" s="317"/>
      <c r="I4" s="317"/>
      <c r="J4" s="317"/>
      <c r="K4" s="317"/>
      <c r="L4" s="221"/>
      <c r="M4" s="318"/>
    </row>
    <row r="5" spans="1:13" s="52" customFormat="1" ht="45" customHeight="1">
      <c r="A5" s="70" t="s">
        <v>23</v>
      </c>
      <c r="B5" s="49"/>
      <c r="C5" s="50" t="s">
        <v>1</v>
      </c>
      <c r="D5" s="50" t="s">
        <v>0</v>
      </c>
      <c r="E5" s="49"/>
      <c r="F5" s="378" t="s">
        <v>20</v>
      </c>
      <c r="G5" s="379" t="s">
        <v>19</v>
      </c>
      <c r="H5" s="372" t="s">
        <v>88</v>
      </c>
      <c r="I5" s="373" t="s">
        <v>86</v>
      </c>
      <c r="J5" s="123" t="s">
        <v>89</v>
      </c>
      <c r="K5" s="123" t="s">
        <v>6</v>
      </c>
      <c r="L5" s="49"/>
      <c r="M5" s="51" t="s">
        <v>16</v>
      </c>
    </row>
    <row r="6" spans="1:13" ht="21" thickBot="1">
      <c r="A6" s="71"/>
      <c r="B6" s="8"/>
      <c r="C6" s="10"/>
      <c r="D6" s="7"/>
      <c r="E6" s="8"/>
      <c r="F6" s="401"/>
      <c r="G6" s="402"/>
      <c r="H6" s="374"/>
      <c r="I6" s="387">
        <v>0.00017361111111111112</v>
      </c>
      <c r="J6" s="218"/>
      <c r="K6" s="218"/>
      <c r="L6" s="8"/>
      <c r="M6" s="395"/>
    </row>
    <row r="7" spans="1:13" s="1" customFormat="1" ht="36.75" customHeight="1">
      <c r="A7" s="404"/>
      <c r="B7" s="112"/>
      <c r="C7" s="403" t="s">
        <v>103</v>
      </c>
      <c r="D7" s="396"/>
      <c r="E7" s="112"/>
      <c r="F7" s="435"/>
      <c r="G7" s="437"/>
      <c r="H7" s="439"/>
      <c r="I7" s="441"/>
      <c r="J7" s="442"/>
      <c r="K7" s="442"/>
      <c r="L7" s="112"/>
      <c r="M7" s="399"/>
    </row>
    <row r="8" spans="1:13" s="1" customFormat="1" ht="36.75" customHeight="1" thickBot="1">
      <c r="A8" s="405"/>
      <c r="B8" s="116"/>
      <c r="C8" s="397"/>
      <c r="D8" s="398"/>
      <c r="E8" s="116"/>
      <c r="F8" s="436"/>
      <c r="G8" s="438"/>
      <c r="H8" s="440"/>
      <c r="I8" s="438"/>
      <c r="J8" s="443"/>
      <c r="K8" s="443"/>
      <c r="L8" s="116"/>
      <c r="M8" s="400"/>
    </row>
    <row r="9" spans="1:13" s="1" customFormat="1" ht="36.75" customHeight="1">
      <c r="A9" s="111">
        <v>1</v>
      </c>
      <c r="B9" s="112"/>
      <c r="C9" s="385" t="s">
        <v>46</v>
      </c>
      <c r="D9" s="386" t="s">
        <v>47</v>
      </c>
      <c r="E9" s="114"/>
      <c r="F9" s="453">
        <v>0.013379629629629628</v>
      </c>
      <c r="G9" s="450">
        <v>3</v>
      </c>
      <c r="H9" s="393">
        <v>2</v>
      </c>
      <c r="I9" s="449">
        <f>(H9+H10)*$I$6</f>
        <v>0.0012152777777777778</v>
      </c>
      <c r="J9" s="444">
        <f>F9+I9</f>
        <v>0.014594907407407407</v>
      </c>
      <c r="K9" s="456">
        <v>3</v>
      </c>
      <c r="L9" s="217"/>
      <c r="M9" s="128">
        <v>8</v>
      </c>
    </row>
    <row r="10" spans="1:13" s="1" customFormat="1" ht="36.75" customHeight="1" thickBot="1">
      <c r="A10" s="115">
        <f>A9</f>
        <v>1</v>
      </c>
      <c r="B10" s="116"/>
      <c r="C10" s="117" t="s">
        <v>79</v>
      </c>
      <c r="D10" s="118" t="s">
        <v>28</v>
      </c>
      <c r="E10" s="116"/>
      <c r="F10" s="454"/>
      <c r="G10" s="448"/>
      <c r="H10" s="375">
        <v>5</v>
      </c>
      <c r="I10" s="448"/>
      <c r="J10" s="445"/>
      <c r="K10" s="445"/>
      <c r="L10" s="116"/>
      <c r="M10" s="125">
        <v>8</v>
      </c>
    </row>
    <row r="11" spans="1:13" s="1" customFormat="1" ht="36.75" customHeight="1">
      <c r="A11" s="119">
        <f>A9+1</f>
        <v>2</v>
      </c>
      <c r="B11" s="112"/>
      <c r="C11" s="385" t="s">
        <v>90</v>
      </c>
      <c r="D11" s="120" t="s">
        <v>71</v>
      </c>
      <c r="E11" s="112"/>
      <c r="F11" s="453">
        <v>0.012824074074074073</v>
      </c>
      <c r="G11" s="447">
        <v>2</v>
      </c>
      <c r="H11" s="393">
        <v>3</v>
      </c>
      <c r="I11" s="449">
        <f>(H11+H12)*$I$6</f>
        <v>0.0022569444444444447</v>
      </c>
      <c r="J11" s="444">
        <f>F11+I11</f>
        <v>0.015081018518518518</v>
      </c>
      <c r="K11" s="446">
        <v>4</v>
      </c>
      <c r="L11" s="112"/>
      <c r="M11" s="124">
        <v>7</v>
      </c>
    </row>
    <row r="12" spans="1:13" s="1" customFormat="1" ht="36.75" customHeight="1" thickBot="1">
      <c r="A12" s="115">
        <f>A11</f>
        <v>2</v>
      </c>
      <c r="B12" s="116"/>
      <c r="C12" s="117" t="s">
        <v>73</v>
      </c>
      <c r="D12" s="118" t="s">
        <v>101</v>
      </c>
      <c r="E12" s="116"/>
      <c r="F12" s="454"/>
      <c r="G12" s="448"/>
      <c r="H12" s="375">
        <v>10</v>
      </c>
      <c r="I12" s="448"/>
      <c r="J12" s="445"/>
      <c r="K12" s="445"/>
      <c r="L12" s="116"/>
      <c r="M12" s="125">
        <v>7</v>
      </c>
    </row>
    <row r="13" spans="1:13" s="1" customFormat="1" ht="36.75" customHeight="1">
      <c r="A13" s="119">
        <f>A11+1</f>
        <v>3</v>
      </c>
      <c r="B13" s="112"/>
      <c r="C13" s="385" t="s">
        <v>91</v>
      </c>
      <c r="D13" s="120" t="s">
        <v>75</v>
      </c>
      <c r="E13" s="112"/>
      <c r="F13" s="453">
        <v>0.013564814814814816</v>
      </c>
      <c r="G13" s="447">
        <v>4</v>
      </c>
      <c r="H13" s="393">
        <v>1</v>
      </c>
      <c r="I13" s="449">
        <f>(H13+H14)*$I$6</f>
        <v>0.0008680555555555556</v>
      </c>
      <c r="J13" s="444">
        <f>F13+I13</f>
        <v>0.014432870370370372</v>
      </c>
      <c r="K13" s="446">
        <v>2</v>
      </c>
      <c r="L13" s="112"/>
      <c r="M13" s="124">
        <v>9</v>
      </c>
    </row>
    <row r="14" spans="1:13" s="1" customFormat="1" ht="36.75" customHeight="1" thickBot="1">
      <c r="A14" s="115">
        <f>A13</f>
        <v>3</v>
      </c>
      <c r="B14" s="116"/>
      <c r="C14" s="117" t="s">
        <v>92</v>
      </c>
      <c r="D14" s="118" t="s">
        <v>47</v>
      </c>
      <c r="E14" s="116"/>
      <c r="F14" s="454"/>
      <c r="G14" s="448"/>
      <c r="H14" s="375">
        <v>4</v>
      </c>
      <c r="I14" s="448"/>
      <c r="J14" s="445"/>
      <c r="K14" s="445"/>
      <c r="L14" s="116"/>
      <c r="M14" s="125">
        <v>9</v>
      </c>
    </row>
    <row r="15" spans="1:13" s="1" customFormat="1" ht="36.75" customHeight="1">
      <c r="A15" s="119">
        <f>A13+1</f>
        <v>4</v>
      </c>
      <c r="B15" s="112"/>
      <c r="C15" s="385" t="s">
        <v>78</v>
      </c>
      <c r="D15" s="120" t="s">
        <v>74</v>
      </c>
      <c r="E15" s="112"/>
      <c r="F15" s="453">
        <v>0.012210648148148146</v>
      </c>
      <c r="G15" s="447">
        <v>1</v>
      </c>
      <c r="H15" s="393">
        <v>3</v>
      </c>
      <c r="I15" s="449">
        <f>(H15+H16)*$I$6</f>
        <v>0.0012152777777777778</v>
      </c>
      <c r="J15" s="444">
        <f>F15+I15</f>
        <v>0.013425925925925924</v>
      </c>
      <c r="K15" s="446">
        <v>1</v>
      </c>
      <c r="L15" s="112"/>
      <c r="M15" s="124">
        <v>10</v>
      </c>
    </row>
    <row r="16" spans="1:13" s="1" customFormat="1" ht="36.75" customHeight="1" thickBot="1">
      <c r="A16" s="115">
        <f>A15</f>
        <v>4</v>
      </c>
      <c r="B16" s="116"/>
      <c r="C16" s="117" t="s">
        <v>80</v>
      </c>
      <c r="D16" s="118" t="s">
        <v>45</v>
      </c>
      <c r="E16" s="116"/>
      <c r="F16" s="454"/>
      <c r="G16" s="448"/>
      <c r="H16" s="375">
        <v>4</v>
      </c>
      <c r="I16" s="448"/>
      <c r="J16" s="445"/>
      <c r="K16" s="445"/>
      <c r="L16" s="116"/>
      <c r="M16" s="125">
        <v>10</v>
      </c>
    </row>
    <row r="17" spans="1:13" s="1" customFormat="1" ht="36.75" customHeight="1">
      <c r="A17" s="119"/>
      <c r="B17" s="112"/>
      <c r="C17" s="113"/>
      <c r="D17" s="120"/>
      <c r="E17" s="112"/>
      <c r="F17" s="453"/>
      <c r="G17" s="447"/>
      <c r="H17" s="451"/>
      <c r="I17" s="447"/>
      <c r="J17" s="446"/>
      <c r="K17" s="446"/>
      <c r="L17" s="112"/>
      <c r="M17" s="124"/>
    </row>
    <row r="18" spans="1:13" s="1" customFormat="1" ht="36.75" customHeight="1" thickBot="1">
      <c r="A18" s="115"/>
      <c r="B18" s="116"/>
      <c r="C18" s="117"/>
      <c r="D18" s="118"/>
      <c r="E18" s="116"/>
      <c r="F18" s="454"/>
      <c r="G18" s="448"/>
      <c r="H18" s="452"/>
      <c r="I18" s="448"/>
      <c r="J18" s="445"/>
      <c r="K18" s="445"/>
      <c r="L18" s="116"/>
      <c r="M18" s="125"/>
    </row>
    <row r="19" spans="1:13" s="1" customFormat="1" ht="36.75" customHeight="1">
      <c r="A19" s="119"/>
      <c r="B19" s="112"/>
      <c r="C19" s="113"/>
      <c r="D19" s="120"/>
      <c r="E19" s="112"/>
      <c r="F19" s="453"/>
      <c r="G19" s="447"/>
      <c r="H19" s="451"/>
      <c r="I19" s="447"/>
      <c r="J19" s="446"/>
      <c r="K19" s="446"/>
      <c r="L19" s="112"/>
      <c r="M19" s="124"/>
    </row>
    <row r="20" spans="1:13" s="1" customFormat="1" ht="36.75" customHeight="1" thickBot="1">
      <c r="A20" s="115"/>
      <c r="B20" s="116"/>
      <c r="C20" s="117"/>
      <c r="D20" s="118"/>
      <c r="E20" s="116"/>
      <c r="F20" s="454"/>
      <c r="G20" s="448"/>
      <c r="H20" s="452"/>
      <c r="I20" s="448"/>
      <c r="J20" s="445"/>
      <c r="K20" s="445"/>
      <c r="L20" s="116"/>
      <c r="M20" s="125"/>
    </row>
    <row r="21" spans="1:13" s="1" customFormat="1" ht="36.75" customHeight="1">
      <c r="A21" s="119"/>
      <c r="B21" s="112"/>
      <c r="C21" s="113"/>
      <c r="D21" s="120"/>
      <c r="E21" s="112"/>
      <c r="F21" s="453"/>
      <c r="G21" s="447"/>
      <c r="H21" s="451"/>
      <c r="I21" s="447"/>
      <c r="J21" s="446"/>
      <c r="K21" s="446"/>
      <c r="L21" s="112"/>
      <c r="M21" s="124"/>
    </row>
    <row r="22" spans="1:13" s="1" customFormat="1" ht="36.75" customHeight="1" thickBot="1">
      <c r="A22" s="115"/>
      <c r="B22" s="116"/>
      <c r="C22" s="117"/>
      <c r="D22" s="118"/>
      <c r="E22" s="116"/>
      <c r="F22" s="454"/>
      <c r="G22" s="448"/>
      <c r="H22" s="452"/>
      <c r="I22" s="448"/>
      <c r="J22" s="445"/>
      <c r="K22" s="445"/>
      <c r="L22" s="116"/>
      <c r="M22" s="125"/>
    </row>
    <row r="23" spans="1:13" s="1" customFormat="1" ht="36.75" customHeight="1">
      <c r="A23" s="119"/>
      <c r="B23" s="112"/>
      <c r="C23" s="113"/>
      <c r="D23" s="120"/>
      <c r="E23" s="112"/>
      <c r="F23" s="453"/>
      <c r="G23" s="447"/>
      <c r="H23" s="451"/>
      <c r="I23" s="447"/>
      <c r="J23" s="446"/>
      <c r="K23" s="446"/>
      <c r="L23" s="112"/>
      <c r="M23" s="124"/>
    </row>
    <row r="24" spans="1:13" s="1" customFormat="1" ht="36.75" customHeight="1" thickBot="1">
      <c r="A24" s="115">
        <f>A23</f>
        <v>0</v>
      </c>
      <c r="B24" s="116"/>
      <c r="C24" s="117"/>
      <c r="D24" s="118"/>
      <c r="E24" s="116"/>
      <c r="F24" s="454"/>
      <c r="G24" s="448"/>
      <c r="H24" s="452"/>
      <c r="I24" s="448"/>
      <c r="J24" s="445"/>
      <c r="K24" s="445"/>
      <c r="L24" s="116"/>
      <c r="M24" s="125"/>
    </row>
    <row r="25" spans="1:13" s="1" customFormat="1" ht="36.75" customHeight="1">
      <c r="A25" s="404"/>
      <c r="B25" s="112"/>
      <c r="C25" s="403" t="s">
        <v>102</v>
      </c>
      <c r="D25" s="396"/>
      <c r="E25" s="112"/>
      <c r="F25" s="455"/>
      <c r="G25" s="441"/>
      <c r="H25" s="439"/>
      <c r="I25" s="441"/>
      <c r="J25" s="442"/>
      <c r="K25" s="442"/>
      <c r="L25" s="112"/>
      <c r="M25" s="399"/>
    </row>
    <row r="26" spans="1:13" s="1" customFormat="1" ht="36.75" customHeight="1" thickBot="1">
      <c r="A26" s="405"/>
      <c r="B26" s="116"/>
      <c r="C26" s="397"/>
      <c r="D26" s="398"/>
      <c r="E26" s="116"/>
      <c r="F26" s="436"/>
      <c r="G26" s="438"/>
      <c r="H26" s="440"/>
      <c r="I26" s="438"/>
      <c r="J26" s="443"/>
      <c r="K26" s="443"/>
      <c r="L26" s="116"/>
      <c r="M26" s="400"/>
    </row>
    <row r="27" spans="1:13" s="1" customFormat="1" ht="36.75" customHeight="1">
      <c r="A27" s="119">
        <v>1</v>
      </c>
      <c r="B27" s="112"/>
      <c r="C27" s="385" t="s">
        <v>14</v>
      </c>
      <c r="D27" s="386" t="s">
        <v>8</v>
      </c>
      <c r="E27" s="112"/>
      <c r="F27" s="453">
        <v>0.00949074074074074</v>
      </c>
      <c r="G27" s="447">
        <v>1</v>
      </c>
      <c r="H27" s="393">
        <v>1</v>
      </c>
      <c r="I27" s="449">
        <f>(H27+H28)*$I$6</f>
        <v>0.0010416666666666667</v>
      </c>
      <c r="J27" s="444">
        <f>F27+I27</f>
        <v>0.010532407407407407</v>
      </c>
      <c r="K27" s="446">
        <v>1</v>
      </c>
      <c r="L27" s="112"/>
      <c r="M27" s="124">
        <v>10</v>
      </c>
    </row>
    <row r="28" spans="1:13" s="1" customFormat="1" ht="36.75" customHeight="1" thickBot="1">
      <c r="A28" s="115">
        <f>A27</f>
        <v>1</v>
      </c>
      <c r="B28" s="116"/>
      <c r="C28" s="117" t="s">
        <v>27</v>
      </c>
      <c r="D28" s="118" t="s">
        <v>28</v>
      </c>
      <c r="E28" s="116"/>
      <c r="F28" s="454"/>
      <c r="G28" s="448"/>
      <c r="H28" s="375">
        <v>5</v>
      </c>
      <c r="I28" s="448"/>
      <c r="J28" s="445"/>
      <c r="K28" s="445"/>
      <c r="L28" s="116"/>
      <c r="M28" s="125">
        <v>10</v>
      </c>
    </row>
    <row r="29" spans="1:13" s="1" customFormat="1" ht="36.75" customHeight="1">
      <c r="A29" s="119">
        <f>A27+1</f>
        <v>2</v>
      </c>
      <c r="B29" s="112"/>
      <c r="C29" s="385" t="s">
        <v>7</v>
      </c>
      <c r="D29" s="120" t="s">
        <v>52</v>
      </c>
      <c r="E29" s="112"/>
      <c r="F29" s="453">
        <v>0.009837962962962963</v>
      </c>
      <c r="G29" s="447">
        <v>2</v>
      </c>
      <c r="H29" s="393">
        <v>6</v>
      </c>
      <c r="I29" s="449">
        <f>(H29+H30)*$I$6</f>
        <v>0.0010416666666666667</v>
      </c>
      <c r="J29" s="444">
        <f>F29+I29</f>
        <v>0.01087962962962963</v>
      </c>
      <c r="K29" s="446">
        <v>2</v>
      </c>
      <c r="L29" s="112"/>
      <c r="M29" s="124">
        <v>9</v>
      </c>
    </row>
    <row r="30" spans="1:13" s="1" customFormat="1" ht="36.75" customHeight="1" thickBot="1">
      <c r="A30" s="115">
        <f>A29</f>
        <v>2</v>
      </c>
      <c r="B30" s="116"/>
      <c r="C30" s="117" t="s">
        <v>77</v>
      </c>
      <c r="D30" s="118" t="s">
        <v>8</v>
      </c>
      <c r="E30" s="116"/>
      <c r="F30" s="454"/>
      <c r="G30" s="448"/>
      <c r="H30" s="375">
        <v>0</v>
      </c>
      <c r="I30" s="448"/>
      <c r="J30" s="445"/>
      <c r="K30" s="445"/>
      <c r="L30" s="116"/>
      <c r="M30" s="125">
        <v>9</v>
      </c>
    </row>
    <row r="31" spans="1:13" s="1" customFormat="1" ht="36.75" customHeight="1">
      <c r="A31" s="119">
        <f>A29+1</f>
        <v>3</v>
      </c>
      <c r="B31" s="112"/>
      <c r="C31" s="385" t="s">
        <v>11</v>
      </c>
      <c r="D31" s="120" t="s">
        <v>52</v>
      </c>
      <c r="E31" s="112"/>
      <c r="F31" s="453">
        <v>0.012106481481481482</v>
      </c>
      <c r="G31" s="447">
        <v>5</v>
      </c>
      <c r="H31" s="393">
        <v>2</v>
      </c>
      <c r="I31" s="449">
        <f>(H31+H32)*$I$6</f>
        <v>0.0010416666666666667</v>
      </c>
      <c r="J31" s="444">
        <f>F31+I31</f>
        <v>0.013148148148148148</v>
      </c>
      <c r="K31" s="446">
        <v>5</v>
      </c>
      <c r="L31" s="112"/>
      <c r="M31" s="124">
        <v>6</v>
      </c>
    </row>
    <row r="32" spans="1:13" s="1" customFormat="1" ht="36.75" customHeight="1" thickBot="1">
      <c r="A32" s="115">
        <f>A31</f>
        <v>3</v>
      </c>
      <c r="B32" s="116"/>
      <c r="C32" s="117" t="s">
        <v>15</v>
      </c>
      <c r="D32" s="118" t="s">
        <v>8</v>
      </c>
      <c r="E32" s="116"/>
      <c r="F32" s="454"/>
      <c r="G32" s="448"/>
      <c r="H32" s="375">
        <v>4</v>
      </c>
      <c r="I32" s="448"/>
      <c r="J32" s="445"/>
      <c r="K32" s="445"/>
      <c r="L32" s="116"/>
      <c r="M32" s="125">
        <v>6</v>
      </c>
    </row>
    <row r="33" spans="1:13" s="1" customFormat="1" ht="36.75" customHeight="1">
      <c r="A33" s="119">
        <f>A31+1</f>
        <v>4</v>
      </c>
      <c r="B33" s="112"/>
      <c r="C33" s="385" t="s">
        <v>53</v>
      </c>
      <c r="D33" s="120" t="s">
        <v>8</v>
      </c>
      <c r="E33" s="112"/>
      <c r="F33" s="453">
        <v>0.010706018518518517</v>
      </c>
      <c r="G33" s="447">
        <v>4</v>
      </c>
      <c r="H33" s="393">
        <v>4</v>
      </c>
      <c r="I33" s="449">
        <f>(H33+H34)*$I$6</f>
        <v>0.0006944444444444445</v>
      </c>
      <c r="J33" s="444">
        <f>F33+I33</f>
        <v>0.011400462962962961</v>
      </c>
      <c r="K33" s="446">
        <v>3</v>
      </c>
      <c r="L33" s="112"/>
      <c r="M33" s="124">
        <v>8</v>
      </c>
    </row>
    <row r="34" spans="1:13" s="1" customFormat="1" ht="36.75" customHeight="1" thickBot="1">
      <c r="A34" s="115">
        <f>A33</f>
        <v>4</v>
      </c>
      <c r="B34" s="116"/>
      <c r="C34" s="117" t="s">
        <v>81</v>
      </c>
      <c r="D34" s="118" t="s">
        <v>45</v>
      </c>
      <c r="E34" s="116"/>
      <c r="F34" s="454"/>
      <c r="G34" s="448"/>
      <c r="H34" s="375">
        <v>0</v>
      </c>
      <c r="I34" s="448"/>
      <c r="J34" s="445"/>
      <c r="K34" s="445"/>
      <c r="L34" s="116"/>
      <c r="M34" s="125">
        <v>8</v>
      </c>
    </row>
    <row r="35" spans="1:13" s="1" customFormat="1" ht="36.75" customHeight="1">
      <c r="A35" s="119">
        <f>A33+1</f>
        <v>5</v>
      </c>
      <c r="B35" s="112"/>
      <c r="C35" s="385" t="s">
        <v>83</v>
      </c>
      <c r="D35" s="120" t="s">
        <v>47</v>
      </c>
      <c r="E35" s="112"/>
      <c r="F35" s="453">
        <v>0.010497685185185186</v>
      </c>
      <c r="G35" s="447">
        <v>3</v>
      </c>
      <c r="H35" s="393">
        <v>3</v>
      </c>
      <c r="I35" s="449">
        <f>(H35+H36)*$I$6</f>
        <v>0.001388888888888889</v>
      </c>
      <c r="J35" s="444">
        <f>F35+I35</f>
        <v>0.011886574074074075</v>
      </c>
      <c r="K35" s="446">
        <v>4</v>
      </c>
      <c r="L35" s="112"/>
      <c r="M35" s="124">
        <v>7</v>
      </c>
    </row>
    <row r="36" spans="1:13" s="1" customFormat="1" ht="36.75" customHeight="1" thickBot="1">
      <c r="A36" s="115">
        <f>A35</f>
        <v>5</v>
      </c>
      <c r="B36" s="116"/>
      <c r="C36" s="117" t="s">
        <v>82</v>
      </c>
      <c r="D36" s="118" t="s">
        <v>47</v>
      </c>
      <c r="E36" s="116"/>
      <c r="F36" s="454"/>
      <c r="G36" s="448"/>
      <c r="H36" s="375">
        <v>5</v>
      </c>
      <c r="I36" s="448"/>
      <c r="J36" s="445"/>
      <c r="K36" s="445"/>
      <c r="L36" s="116"/>
      <c r="M36" s="125">
        <v>7</v>
      </c>
    </row>
    <row r="37" spans="1:13" s="1" customFormat="1" ht="36.75" customHeight="1">
      <c r="A37" s="119"/>
      <c r="B37" s="112"/>
      <c r="C37" s="113"/>
      <c r="D37" s="120"/>
      <c r="E37" s="112"/>
      <c r="F37" s="453"/>
      <c r="G37" s="447"/>
      <c r="H37" s="451"/>
      <c r="I37" s="447"/>
      <c r="J37" s="446"/>
      <c r="K37" s="446"/>
      <c r="L37" s="112"/>
      <c r="M37" s="124"/>
    </row>
    <row r="38" spans="1:13" s="1" customFormat="1" ht="36.75" customHeight="1" thickBot="1">
      <c r="A38" s="115"/>
      <c r="B38" s="116"/>
      <c r="C38" s="117"/>
      <c r="D38" s="118"/>
      <c r="E38" s="116"/>
      <c r="F38" s="454"/>
      <c r="G38" s="448"/>
      <c r="H38" s="452"/>
      <c r="I38" s="448"/>
      <c r="J38" s="445"/>
      <c r="K38" s="445"/>
      <c r="L38" s="116"/>
      <c r="M38" s="125"/>
    </row>
    <row r="39" spans="1:13" s="1" customFormat="1" ht="36.75" customHeight="1">
      <c r="A39" s="119"/>
      <c r="B39" s="112"/>
      <c r="C39" s="113"/>
      <c r="D39" s="120"/>
      <c r="E39" s="112"/>
      <c r="F39" s="453"/>
      <c r="G39" s="447"/>
      <c r="H39" s="451"/>
      <c r="I39" s="447"/>
      <c r="J39" s="446"/>
      <c r="K39" s="446"/>
      <c r="L39" s="112"/>
      <c r="M39" s="124"/>
    </row>
    <row r="40" spans="1:13" s="1" customFormat="1" ht="36.75" customHeight="1" thickBot="1">
      <c r="A40" s="121"/>
      <c r="B40" s="116"/>
      <c r="C40" s="117"/>
      <c r="D40" s="118"/>
      <c r="E40" s="116"/>
      <c r="F40" s="454"/>
      <c r="G40" s="448"/>
      <c r="H40" s="452"/>
      <c r="I40" s="448"/>
      <c r="J40" s="445"/>
      <c r="K40" s="445"/>
      <c r="L40" s="116"/>
      <c r="M40" s="125"/>
    </row>
    <row r="41" spans="1:13" ht="12.75" customHeight="1" thickBot="1">
      <c r="A41" s="72"/>
      <c r="B41" s="20"/>
      <c r="C41" s="21"/>
      <c r="D41" s="20"/>
      <c r="E41" s="20"/>
      <c r="F41" s="380"/>
      <c r="G41" s="377"/>
      <c r="H41" s="376"/>
      <c r="I41" s="377"/>
      <c r="J41" s="126"/>
      <c r="K41" s="126"/>
      <c r="L41" s="20"/>
      <c r="M41" s="48"/>
    </row>
    <row r="42" spans="1:13" s="9" customFormat="1" ht="20.25">
      <c r="A42" s="73"/>
      <c r="G42" s="127"/>
      <c r="H42" s="127"/>
      <c r="I42" s="127"/>
      <c r="J42" s="127"/>
      <c r="K42" s="127"/>
      <c r="M42" s="23"/>
    </row>
    <row r="43" spans="1:13" s="9" customFormat="1" ht="20.25">
      <c r="A43" s="73"/>
      <c r="G43" s="127"/>
      <c r="H43" s="127"/>
      <c r="I43" s="127"/>
      <c r="J43" s="127"/>
      <c r="K43" s="127"/>
      <c r="M43" s="23"/>
    </row>
    <row r="44" spans="1:13" s="9" customFormat="1" ht="20.25">
      <c r="A44" s="73"/>
      <c r="G44" s="127"/>
      <c r="H44" s="127"/>
      <c r="I44" s="127"/>
      <c r="J44" s="127"/>
      <c r="K44" s="127"/>
      <c r="M44" s="23"/>
    </row>
    <row r="45" spans="1:13" s="9" customFormat="1" ht="20.25">
      <c r="A45" s="73"/>
      <c r="G45" s="127"/>
      <c r="H45" s="127"/>
      <c r="I45" s="127"/>
      <c r="J45" s="127"/>
      <c r="K45" s="127"/>
      <c r="M45" s="23"/>
    </row>
    <row r="46" ht="20.25">
      <c r="C46" s="3"/>
    </row>
    <row r="47" ht="20.25">
      <c r="C47" s="3"/>
    </row>
    <row r="48" ht="20.25">
      <c r="C48" s="3"/>
    </row>
    <row r="49" ht="20.25">
      <c r="C49" s="3"/>
    </row>
    <row r="50" ht="20.25">
      <c r="C50" s="3"/>
    </row>
    <row r="51" ht="20.25">
      <c r="C51" s="3"/>
    </row>
    <row r="52" ht="20.25">
      <c r="C52" s="3"/>
    </row>
    <row r="53" ht="20.25">
      <c r="C53" s="3"/>
    </row>
    <row r="54" ht="20.25">
      <c r="C54" s="3"/>
    </row>
    <row r="55" ht="20.25">
      <c r="C55" s="3"/>
    </row>
    <row r="56" ht="20.25">
      <c r="C56" s="3"/>
    </row>
    <row r="57" ht="20.25">
      <c r="C57" s="3"/>
    </row>
    <row r="58" ht="20.25">
      <c r="C58" s="3"/>
    </row>
    <row r="59" ht="20.25">
      <c r="C59" s="3"/>
    </row>
    <row r="60" ht="20.25">
      <c r="C60" s="3"/>
    </row>
    <row r="61" ht="20.25">
      <c r="C61" s="3"/>
    </row>
    <row r="62" ht="20.25">
      <c r="C62" s="3"/>
    </row>
    <row r="63" ht="20.25">
      <c r="C63" s="3"/>
    </row>
  </sheetData>
  <sheetProtection/>
  <mergeCells count="93">
    <mergeCell ref="K21:K22"/>
    <mergeCell ref="K25:K26"/>
    <mergeCell ref="K39:K40"/>
    <mergeCell ref="K27:K28"/>
    <mergeCell ref="K29:K30"/>
    <mergeCell ref="K35:K36"/>
    <mergeCell ref="K37:K38"/>
    <mergeCell ref="K23:K24"/>
    <mergeCell ref="K9:K10"/>
    <mergeCell ref="K11:K12"/>
    <mergeCell ref="K13:K14"/>
    <mergeCell ref="K15:K16"/>
    <mergeCell ref="K17:K18"/>
    <mergeCell ref="K19:K20"/>
    <mergeCell ref="F39:F40"/>
    <mergeCell ref="F9:F10"/>
    <mergeCell ref="F11:F12"/>
    <mergeCell ref="F13:F14"/>
    <mergeCell ref="F15:F16"/>
    <mergeCell ref="F17:F18"/>
    <mergeCell ref="F19:F20"/>
    <mergeCell ref="F21:F22"/>
    <mergeCell ref="F23:F24"/>
    <mergeCell ref="F33:F34"/>
    <mergeCell ref="F35:F36"/>
    <mergeCell ref="F37:F38"/>
    <mergeCell ref="F25:F26"/>
    <mergeCell ref="F27:F28"/>
    <mergeCell ref="F29:F30"/>
    <mergeCell ref="F31:F32"/>
    <mergeCell ref="J9:J10"/>
    <mergeCell ref="J11:J12"/>
    <mergeCell ref="J13:J14"/>
    <mergeCell ref="J15:J16"/>
    <mergeCell ref="J17:J18"/>
    <mergeCell ref="J19:J20"/>
    <mergeCell ref="J29:J30"/>
    <mergeCell ref="J39:J40"/>
    <mergeCell ref="H17:H18"/>
    <mergeCell ref="H19:H20"/>
    <mergeCell ref="H21:H22"/>
    <mergeCell ref="J35:J36"/>
    <mergeCell ref="J37:J38"/>
    <mergeCell ref="J21:J22"/>
    <mergeCell ref="J25:J26"/>
    <mergeCell ref="H39:H40"/>
    <mergeCell ref="I35:I36"/>
    <mergeCell ref="J23:J24"/>
    <mergeCell ref="I9:I10"/>
    <mergeCell ref="I11:I12"/>
    <mergeCell ref="I13:I14"/>
    <mergeCell ref="I15:I16"/>
    <mergeCell ref="I17:I18"/>
    <mergeCell ref="I19:I20"/>
    <mergeCell ref="J27:J28"/>
    <mergeCell ref="G21:G22"/>
    <mergeCell ref="G25:G26"/>
    <mergeCell ref="G27:G28"/>
    <mergeCell ref="I21:I22"/>
    <mergeCell ref="I25:I26"/>
    <mergeCell ref="I27:I28"/>
    <mergeCell ref="G23:G24"/>
    <mergeCell ref="H23:H24"/>
    <mergeCell ref="I23:I24"/>
    <mergeCell ref="H25:H26"/>
    <mergeCell ref="G9:G10"/>
    <mergeCell ref="G11:G12"/>
    <mergeCell ref="G13:G14"/>
    <mergeCell ref="G15:G16"/>
    <mergeCell ref="G17:G18"/>
    <mergeCell ref="G19:G20"/>
    <mergeCell ref="G29:G30"/>
    <mergeCell ref="G35:G36"/>
    <mergeCell ref="G37:G38"/>
    <mergeCell ref="G39:G40"/>
    <mergeCell ref="G31:G32"/>
    <mergeCell ref="I39:I40"/>
    <mergeCell ref="I29:I30"/>
    <mergeCell ref="I37:I38"/>
    <mergeCell ref="H37:H38"/>
    <mergeCell ref="I31:I32"/>
    <mergeCell ref="J31:J32"/>
    <mergeCell ref="K31:K32"/>
    <mergeCell ref="G33:G34"/>
    <mergeCell ref="I33:I34"/>
    <mergeCell ref="J33:J34"/>
    <mergeCell ref="K33:K34"/>
    <mergeCell ref="F7:F8"/>
    <mergeCell ref="G7:G8"/>
    <mergeCell ref="H7:H8"/>
    <mergeCell ref="I7:I8"/>
    <mergeCell ref="J7:J8"/>
    <mergeCell ref="K7:K8"/>
  </mergeCells>
  <printOptions horizontalCentered="1"/>
  <pageMargins left="0.51" right="0.23" top="0.79" bottom="0.38" header="0.43" footer="0.17"/>
  <pageSetup fitToHeight="1" fitToWidth="1" horizontalDpi="600" verticalDpi="600" orientation="portrait" paperSize="9" scale="41" r:id="rId2"/>
  <headerFooter alignWithMargins="0">
    <oddFooter>&amp;L&amp;8Datei:&amp;F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indexed="10"/>
    <pageSetUpPr fitToPage="1"/>
  </sheetPr>
  <dimension ref="A1:P37"/>
  <sheetViews>
    <sheetView zoomScale="75" zoomScaleNormal="75" zoomScaleSheetLayoutView="75" zoomScalePageLayoutView="0" workbookViewId="0" topLeftCell="A1">
      <selection activeCell="C1" sqref="C1"/>
    </sheetView>
  </sheetViews>
  <sheetFormatPr defaultColWidth="11.421875" defaultRowHeight="12.75" outlineLevelCol="1"/>
  <cols>
    <col min="1" max="1" width="8.140625" style="14" customWidth="1"/>
    <col min="2" max="2" width="25.28125" style="28" customWidth="1"/>
    <col min="3" max="3" width="19.140625" style="25" customWidth="1"/>
    <col min="4" max="4" width="7.00390625" style="25" bestFit="1" customWidth="1"/>
    <col min="5" max="5" width="11.28125" style="22" customWidth="1"/>
    <col min="6" max="6" width="8.140625" style="22" customWidth="1"/>
    <col min="7" max="8" width="13.421875" style="3" hidden="1" customWidth="1" outlineLevel="1"/>
    <col min="9" max="9" width="13.421875" style="4" hidden="1" customWidth="1" outlineLevel="1"/>
    <col min="10" max="10" width="14.421875" style="3" customWidth="1" collapsed="1"/>
    <col min="11" max="11" width="0.9921875" style="3" customWidth="1"/>
    <col min="12" max="12" width="5.421875" style="3" customWidth="1"/>
    <col min="13" max="13" width="20.57421875" style="3" bestFit="1" customWidth="1"/>
    <col min="14" max="14" width="1.1484375" style="3" customWidth="1"/>
    <col min="15" max="15" width="2.8515625" style="3" customWidth="1"/>
    <col min="16" max="16384" width="11.421875" style="3" customWidth="1"/>
  </cols>
  <sheetData>
    <row r="1" spans="1:14" s="2" customFormat="1" ht="25.5" customHeight="1">
      <c r="A1" s="313"/>
      <c r="B1" s="328">
        <f>'Start- &amp; Ergebnisliste VL 2012'!C1</f>
        <v>40992</v>
      </c>
      <c r="C1" s="428" t="s">
        <v>107</v>
      </c>
      <c r="D1" s="323"/>
      <c r="E1" s="324"/>
      <c r="F1" s="325"/>
      <c r="G1" s="325" t="s">
        <v>61</v>
      </c>
      <c r="H1" s="326"/>
      <c r="I1" s="327"/>
      <c r="J1" s="329"/>
      <c r="K1" s="288"/>
      <c r="L1" s="288"/>
      <c r="M1" s="288"/>
      <c r="N1" s="321"/>
    </row>
    <row r="2" spans="1:14" ht="33" customHeight="1" thickBot="1">
      <c r="A2" s="314"/>
      <c r="B2" s="219"/>
      <c r="C2" s="330"/>
      <c r="D2" s="331"/>
      <c r="E2" s="332"/>
      <c r="F2" s="332"/>
      <c r="G2" s="332" t="s">
        <v>30</v>
      </c>
      <c r="H2" s="333"/>
      <c r="I2" s="334"/>
      <c r="J2" s="335"/>
      <c r="K2" s="219"/>
      <c r="L2" s="219"/>
      <c r="M2" s="219"/>
      <c r="N2" s="269"/>
    </row>
    <row r="3" spans="1:16" ht="15.75" thickBot="1">
      <c r="A3" s="289"/>
      <c r="B3" s="290"/>
      <c r="C3" s="290"/>
      <c r="D3" s="290"/>
      <c r="E3" s="220"/>
      <c r="F3" s="220"/>
      <c r="G3" s="221"/>
      <c r="H3" s="221"/>
      <c r="I3" s="322"/>
      <c r="J3" s="221"/>
      <c r="K3" s="219"/>
      <c r="L3" s="219"/>
      <c r="M3" s="219"/>
      <c r="N3" s="269"/>
      <c r="P3" s="350" t="s">
        <v>58</v>
      </c>
    </row>
    <row r="4" spans="1:16" s="79" customFormat="1" ht="18.75" thickBot="1">
      <c r="A4" s="346"/>
      <c r="B4" s="347"/>
      <c r="C4" s="347"/>
      <c r="D4" s="347"/>
      <c r="E4" s="348"/>
      <c r="F4" s="349"/>
      <c r="G4" s="129"/>
      <c r="H4" s="130" t="s">
        <v>22</v>
      </c>
      <c r="I4" s="131"/>
      <c r="J4" s="343" t="s">
        <v>5</v>
      </c>
      <c r="M4" s="345" t="s">
        <v>32</v>
      </c>
      <c r="N4" s="80"/>
      <c r="P4" s="351" t="s">
        <v>59</v>
      </c>
    </row>
    <row r="5" spans="1:16" s="17" customFormat="1" ht="16.5" thickBot="1">
      <c r="A5" s="30" t="s">
        <v>3</v>
      </c>
      <c r="B5" s="31" t="s">
        <v>1</v>
      </c>
      <c r="C5" s="31" t="s">
        <v>0</v>
      </c>
      <c r="D5" s="16" t="s">
        <v>2</v>
      </c>
      <c r="E5" s="16" t="s">
        <v>4</v>
      </c>
      <c r="F5" s="44"/>
      <c r="G5" s="105" t="s">
        <v>18</v>
      </c>
      <c r="H5" s="106" t="s">
        <v>20</v>
      </c>
      <c r="I5" s="102" t="s">
        <v>5</v>
      </c>
      <c r="J5" s="344" t="s">
        <v>31</v>
      </c>
      <c r="M5" s="344" t="s">
        <v>33</v>
      </c>
      <c r="N5" s="62"/>
      <c r="P5" s="351" t="s">
        <v>60</v>
      </c>
    </row>
    <row r="6" spans="1:14" s="32" customFormat="1" ht="21.75" customHeight="1">
      <c r="A6" s="85">
        <f>IF('Start- &amp; Ergebnisliste VL 2012'!A10&gt;0,'Start- &amp; Ergebnisliste VL 2012'!A10,"")</f>
        <v>2</v>
      </c>
      <c r="B6" s="86" t="str">
        <f>IF('Start- &amp; Ergebnisliste VL 2012'!B10&gt;0,'Start- &amp; Ergebnisliste VL 2012'!B10,"")</f>
        <v>Carolin</v>
      </c>
      <c r="C6" s="88" t="str">
        <f>IF('Start- &amp; Ergebnisliste VL 2012'!C10&gt;0,'Start- &amp; Ergebnisliste VL 2012'!C10,"")</f>
        <v>Stritzel</v>
      </c>
      <c r="D6" s="58" t="str">
        <f>IF('Start- &amp; Ergebnisliste VL 2012'!D10&gt;0,'Start- &amp; Ergebnisliste VL 2012'!D10,"")</f>
        <v>w</v>
      </c>
      <c r="E6" s="58">
        <f>IF('Start- &amp; Ergebnisliste VL 2012'!E10&gt;0,'Start- &amp; Ergebnisliste VL 2012'!E10,"")</f>
        <v>2003</v>
      </c>
      <c r="F6" s="59">
        <f>IF('Start- &amp; Ergebnisliste VL 2012'!F10&gt;0,'Start- &amp; Ergebnisliste VL 2012'!F10,"")</f>
      </c>
      <c r="G6" s="107">
        <f>IF('Start- &amp; Ergebnisliste VL 2012'!H10&gt;0,'Start- &amp; Ergebnisliste VL 2012'!H10,"")</f>
        <v>0.00034722222222222224</v>
      </c>
      <c r="H6" s="108">
        <f>IF('Start- &amp; Ergebnisliste VL 2012'!I10&gt;0,'Start- &amp; Ergebnisliste VL 2012'!I10,"")</f>
        <v>0.011458333333333334</v>
      </c>
      <c r="I6" s="103">
        <f>IF('Start- &amp; Ergebnisliste VL 2012'!L10&gt;0,'Start- &amp; Ergebnisliste VL 2012'!L10,"")</f>
        <v>0.011805555555555555</v>
      </c>
      <c r="J6" s="95">
        <f>IF('Start- &amp; Ergebnisliste VL 2012'!G10&gt;0,'Start- &amp; Ergebnisliste VL 2012'!G10,"")</f>
        <v>0.011805555555555555</v>
      </c>
      <c r="M6" s="100">
        <v>1</v>
      </c>
      <c r="N6" s="63"/>
    </row>
    <row r="7" spans="1:14" s="32" customFormat="1" ht="21.75" customHeight="1">
      <c r="A7" s="85">
        <f>IF('Start- &amp; Ergebnisliste VL 2012'!A12&gt;0,'Start- &amp; Ergebnisliste VL 2012'!A12,"")</f>
        <v>4</v>
      </c>
      <c r="B7" s="86" t="str">
        <f>IF('Start- &amp; Ergebnisliste VL 2012'!B12&gt;0,'Start- &amp; Ergebnisliste VL 2012'!B12,"")</f>
        <v>Ellen</v>
      </c>
      <c r="C7" s="87" t="str">
        <f>IF('Start- &amp; Ergebnisliste VL 2012'!C12&gt;0,'Start- &amp; Ergebnisliste VL 2012'!C12,"")</f>
        <v>Stritzel-Rücker</v>
      </c>
      <c r="D7" s="53" t="str">
        <f>IF('Start- &amp; Ergebnisliste VL 2012'!D12&gt;0,'Start- &amp; Ergebnisliste VL 2012'!D12,"")</f>
        <v>w</v>
      </c>
      <c r="E7" s="53">
        <f>IF('Start- &amp; Ergebnisliste VL 2012'!E12&gt;0,'Start- &amp; Ergebnisliste VL 2012'!E12,"")</f>
        <v>1974</v>
      </c>
      <c r="F7" s="60">
        <f>IF('Start- &amp; Ergebnisliste VL 2012'!F12&gt;0,'Start- &amp; Ergebnisliste VL 2012'!F12,"")</f>
      </c>
      <c r="G7" s="107">
        <f>IF('Start- &amp; Ergebnisliste VL 2012'!H12&gt;0,'Start- &amp; Ergebnisliste VL 2012'!H12,"")</f>
        <v>0.00104166666666667</v>
      </c>
      <c r="H7" s="108">
        <f>IF('Start- &amp; Ergebnisliste VL 2012'!I12&gt;0,'Start- &amp; Ergebnisliste VL 2012'!I12,"")</f>
        <v>0.010300925925925927</v>
      </c>
      <c r="I7" s="103">
        <f>IF('Start- &amp; Ergebnisliste VL 2012'!L12&gt;0,'Start- &amp; Ergebnisliste VL 2012'!L12,"")</f>
        <v>0.010821759259259257</v>
      </c>
      <c r="J7" s="95">
        <f>IF('Start- &amp; Ergebnisliste VL 2012'!G12&gt;0,'Start- &amp; Ergebnisliste VL 2012'!G12,"")</f>
        <v>0.010821759259259257</v>
      </c>
      <c r="M7" s="100">
        <v>2</v>
      </c>
      <c r="N7" s="63"/>
    </row>
    <row r="8" spans="1:14" s="32" customFormat="1" ht="21.75" customHeight="1">
      <c r="A8" s="89">
        <f>IF('Start- &amp; Ergebnisliste VL 2012'!A17&gt;0,'Start- &amp; Ergebnisliste VL 2012'!A17,"")</f>
        <v>8</v>
      </c>
      <c r="B8" s="86" t="str">
        <f>IF('Start- &amp; Ergebnisliste VL 2012'!B17&gt;0,'Start- &amp; Ergebnisliste VL 2012'!B17,"")</f>
        <v>Tim</v>
      </c>
      <c r="C8" s="87" t="str">
        <f>IF('Start- &amp; Ergebnisliste VL 2012'!C17&gt;0,'Start- &amp; Ergebnisliste VL 2012'!C17,"")</f>
        <v>Schwarz</v>
      </c>
      <c r="D8" s="53" t="str">
        <f>IF('Start- &amp; Ergebnisliste VL 2012'!D17&gt;0,'Start- &amp; Ergebnisliste VL 2012'!D17,"")</f>
        <v>m</v>
      </c>
      <c r="E8" s="53">
        <f>IF('Start- &amp; Ergebnisliste VL 2012'!E17&gt;0,'Start- &amp; Ergebnisliste VL 2012'!E17,"")</f>
        <v>1999</v>
      </c>
      <c r="F8" s="60">
        <f>IF('Start- &amp; Ergebnisliste VL 2012'!F17&gt;0,'Start- &amp; Ergebnisliste VL 2012'!F17,"")</f>
      </c>
      <c r="G8" s="107">
        <f>IF('Start- &amp; Ergebnisliste VL 2012'!H17&gt;0,'Start- &amp; Ergebnisliste VL 2012'!H17,"")</f>
        <v>0.00243055555555556</v>
      </c>
      <c r="H8" s="108">
        <f>IF('Start- &amp; Ergebnisliste VL 2012'!I17&gt;0,'Start- &amp; Ergebnisliste VL 2012'!I17,"")</f>
        <v>0.01076388888888889</v>
      </c>
      <c r="I8" s="103">
        <f>IF('Start- &amp; Ergebnisliste VL 2012'!L17&gt;0,'Start- &amp; Ergebnisliste VL 2012'!L17,"")</f>
        <v>0.008680555555555554</v>
      </c>
      <c r="J8" s="95">
        <f>IF('Start- &amp; Ergebnisliste VL 2012'!G17&gt;0,'Start- &amp; Ergebnisliste VL 2012'!G17,"")</f>
        <v>0.008680555555555554</v>
      </c>
      <c r="M8" s="100">
        <v>3</v>
      </c>
      <c r="N8" s="63"/>
    </row>
    <row r="9" spans="1:14" s="32" customFormat="1" ht="21.75" customHeight="1">
      <c r="A9" s="89">
        <f>IF('Start- &amp; Ergebnisliste VL 2012'!A9&gt;0,'Start- &amp; Ergebnisliste VL 2012'!A9,"")</f>
        <v>1</v>
      </c>
      <c r="B9" s="86" t="str">
        <f>IF('Start- &amp; Ergebnisliste VL 2012'!B9&gt;0,'Start- &amp; Ergebnisliste VL 2012'!B9,"")</f>
        <v>Evelyn</v>
      </c>
      <c r="C9" s="87" t="str">
        <f>IF('Start- &amp; Ergebnisliste VL 2012'!C9&gt;0,'Start- &amp; Ergebnisliste VL 2012'!C9,"")</f>
        <v>Buck</v>
      </c>
      <c r="D9" s="53" t="str">
        <f>IF('Start- &amp; Ergebnisliste VL 2012'!D9&gt;0,'Start- &amp; Ergebnisliste VL 2012'!D9,"")</f>
        <v>w</v>
      </c>
      <c r="E9" s="53">
        <f>IF('Start- &amp; Ergebnisliste VL 2012'!E9&gt;0,'Start- &amp; Ergebnisliste VL 2012'!E9,"")</f>
        <v>2002</v>
      </c>
      <c r="F9" s="60">
        <f>IF('Start- &amp; Ergebnisliste VL 2012'!F9&gt;0,'Start- &amp; Ergebnisliste VL 2012'!F9,"")</f>
      </c>
      <c r="G9" s="107">
        <f>IF('Start- &amp; Ergebnisliste VL 2012'!H9&gt;0,'Start- &amp; Ergebnisliste VL 2012'!H9,"")</f>
      </c>
      <c r="H9" s="108">
        <f>IF('Start- &amp; Ergebnisliste VL 2012'!I9&gt;0,'Start- &amp; Ergebnisliste VL 2012'!I9,"")</f>
        <v>0.0078125</v>
      </c>
      <c r="I9" s="103">
        <f>IF('Start- &amp; Ergebnisliste VL 2012'!L9&gt;0,'Start- &amp; Ergebnisliste VL 2012'!L9,"")</f>
        <v>0.008333333333333333</v>
      </c>
      <c r="J9" s="95">
        <f>IF('Start- &amp; Ergebnisliste VL 2012'!G9&gt;0,'Start- &amp; Ergebnisliste VL 2012'!G9,"")</f>
        <v>0.008333333333333333</v>
      </c>
      <c r="M9" s="100">
        <v>4</v>
      </c>
      <c r="N9" s="63"/>
    </row>
    <row r="10" spans="1:14" s="32" customFormat="1" ht="21.75" customHeight="1">
      <c r="A10" s="85">
        <f>IF('Start- &amp; Ergebnisliste VL 2012'!A15&gt;0,'Start- &amp; Ergebnisliste VL 2012'!A15,"")</f>
        <v>6</v>
      </c>
      <c r="B10" s="86" t="str">
        <f>IF('Start- &amp; Ergebnisliste VL 2012'!B15&gt;0,'Start- &amp; Ergebnisliste VL 2012'!B15,"")</f>
        <v>Jan</v>
      </c>
      <c r="C10" s="87" t="str">
        <f>IF('Start- &amp; Ergebnisliste VL 2012'!C15&gt;0,'Start- &amp; Ergebnisliste VL 2012'!C15,"")</f>
        <v>Andersen</v>
      </c>
      <c r="D10" s="53" t="str">
        <f>IF('Start- &amp; Ergebnisliste VL 2012'!D15&gt;0,'Start- &amp; Ergebnisliste VL 2012'!D15,"")</f>
        <v>m</v>
      </c>
      <c r="E10" s="58">
        <f>IF('Start- &amp; Ergebnisliste VL 2012'!E15&gt;0,'Start- &amp; Ergebnisliste VL 2012'!E15,"")</f>
        <v>2002</v>
      </c>
      <c r="F10" s="59">
        <f>IF('Start- &amp; Ergebnisliste VL 2012'!F15&gt;0,'Start- &amp; Ergebnisliste VL 2012'!F15,"")</f>
      </c>
      <c r="G10" s="107">
        <f>IF('Start- &amp; Ergebnisliste VL 2012'!H15&gt;0,'Start- &amp; Ergebnisliste VL 2012'!H15,"")</f>
        <v>0.001736111111111111</v>
      </c>
      <c r="H10" s="108">
        <f>IF('Start- &amp; Ergebnisliste VL 2012'!I15&gt;0,'Start- &amp; Ergebnisliste VL 2012'!I15,"")</f>
        <v>0.008819444444444444</v>
      </c>
      <c r="I10" s="103">
        <f>IF('Start- &amp; Ergebnisliste VL 2012'!L15&gt;0,'Start- &amp; Ergebnisliste VL 2012'!L15,"")</f>
        <v>0.00829861111111111</v>
      </c>
      <c r="J10" s="95">
        <f>IF('Start- &amp; Ergebnisliste VL 2012'!G15&gt;0,'Start- &amp; Ergebnisliste VL 2012'!G15,"")</f>
        <v>0.00829861111111111</v>
      </c>
      <c r="M10" s="100">
        <v>4</v>
      </c>
      <c r="N10" s="63"/>
    </row>
    <row r="11" spans="1:14" s="32" customFormat="1" ht="21.75" customHeight="1">
      <c r="A11" s="89">
        <f>IF('Start- &amp; Ergebnisliste VL 2012'!A11&gt;0,'Start- &amp; Ergebnisliste VL 2012'!A11,"")</f>
        <v>3</v>
      </c>
      <c r="B11" s="86" t="str">
        <f>IF('Start- &amp; Ergebnisliste VL 2012'!B11&gt;0,'Start- &amp; Ergebnisliste VL 2012'!B11,"")</f>
        <v>Catharina</v>
      </c>
      <c r="C11" s="87" t="str">
        <f>IF('Start- &amp; Ergebnisliste VL 2012'!C11&gt;0,'Start- &amp; Ergebnisliste VL 2012'!C11,"")</f>
        <v>Ostermann</v>
      </c>
      <c r="D11" s="53" t="str">
        <f>IF('Start- &amp; Ergebnisliste VL 2012'!D11&gt;0,'Start- &amp; Ergebnisliste VL 2012'!D11,"")</f>
        <v>w</v>
      </c>
      <c r="E11" s="58">
        <f>IF('Start- &amp; Ergebnisliste VL 2012'!E11&gt;0,'Start- &amp; Ergebnisliste VL 2012'!E11,"")</f>
        <v>2002</v>
      </c>
      <c r="F11" s="59">
        <f>IF('Start- &amp; Ergebnisliste VL 2012'!F11&gt;0,'Start- &amp; Ergebnisliste VL 2012'!F11,"")</f>
      </c>
      <c r="G11" s="107">
        <f>IF('Start- &amp; Ergebnisliste VL 2012'!H11&gt;0,'Start- &amp; Ergebnisliste VL 2012'!H11,"")</f>
        <v>0.0006944444444444445</v>
      </c>
      <c r="H11" s="108">
        <f>IF('Start- &amp; Ergebnisliste VL 2012'!I11&gt;0,'Start- &amp; Ergebnisliste VL 2012'!I11,"")</f>
        <v>0.008391203703703705</v>
      </c>
      <c r="I11" s="103">
        <f>IF('Start- &amp; Ergebnisliste VL 2012'!L11&gt;0,'Start- &amp; Ergebnisliste VL 2012'!L11,"")</f>
        <v>0.008043981481481482</v>
      </c>
      <c r="J11" s="95">
        <f>IF('Start- &amp; Ergebnisliste VL 2012'!G11&gt;0,'Start- &amp; Ergebnisliste VL 2012'!G11,"")</f>
        <v>0.008043981481481482</v>
      </c>
      <c r="M11" s="100">
        <v>3</v>
      </c>
      <c r="N11" s="63"/>
    </row>
    <row r="12" spans="1:14" s="32" customFormat="1" ht="21.75" customHeight="1">
      <c r="A12" s="85">
        <f>IF('Start- &amp; Ergebnisliste VL 2012'!A14&gt;0,'Start- &amp; Ergebnisliste VL 2012'!A14,"")</f>
        <v>5</v>
      </c>
      <c r="B12" s="86" t="str">
        <f>IF('Start- &amp; Ergebnisliste VL 2012'!B14&gt;0,'Start- &amp; Ergebnisliste VL 2012'!B14,"")</f>
        <v>Robin </v>
      </c>
      <c r="C12" s="87" t="str">
        <f>IF('Start- &amp; Ergebnisliste VL 2012'!C14&gt;0,'Start- &amp; Ergebnisliste VL 2012'!C14,"")</f>
        <v>Wittlinger</v>
      </c>
      <c r="D12" s="53" t="str">
        <f>IF('Start- &amp; Ergebnisliste VL 2012'!D14&gt;0,'Start- &amp; Ergebnisliste VL 2012'!D14,"")</f>
        <v>m</v>
      </c>
      <c r="E12" s="58">
        <f>IF('Start- &amp; Ergebnisliste VL 2012'!E14&gt;0,'Start- &amp; Ergebnisliste VL 2012'!E14,"")</f>
        <v>2000</v>
      </c>
      <c r="F12" s="59">
        <f>IF('Start- &amp; Ergebnisliste VL 2012'!F14&gt;0,'Start- &amp; Ergebnisliste VL 2012'!F14,"")</f>
      </c>
      <c r="G12" s="107">
        <f>IF('Start- &amp; Ergebnisliste VL 2012'!H14&gt;0,'Start- &amp; Ergebnisliste VL 2012'!H14,"")</f>
        <v>0.001388888888888889</v>
      </c>
      <c r="H12" s="108">
        <f>IF('Start- &amp; Ergebnisliste VL 2012'!I14&gt;0,'Start- &amp; Ergebnisliste VL 2012'!I14,"")</f>
        <v>0.00769675925925926</v>
      </c>
      <c r="I12" s="103">
        <f>IF('Start- &amp; Ergebnisliste VL 2012'!L14&gt;0,'Start- &amp; Ergebnisliste VL 2012'!L14,"")</f>
        <v>0.006481481481481482</v>
      </c>
      <c r="J12" s="95">
        <f>IF('Start- &amp; Ergebnisliste VL 2012'!G14&gt;0,'Start- &amp; Ergebnisliste VL 2012'!G14,"")</f>
        <v>0.006481481481481482</v>
      </c>
      <c r="M12" s="100">
        <v>2</v>
      </c>
      <c r="N12" s="63"/>
    </row>
    <row r="13" spans="1:14" s="32" customFormat="1" ht="21.75" customHeight="1">
      <c r="A13" s="89">
        <f>IF('Start- &amp; Ergebnisliste VL 2012'!A16&gt;0,'Start- &amp; Ergebnisliste VL 2012'!A16,"")</f>
        <v>7</v>
      </c>
      <c r="B13" s="86" t="str">
        <f>IF('Start- &amp; Ergebnisliste VL 2012'!B16&gt;0,'Start- &amp; Ergebnisliste VL 2012'!B16,"")</f>
        <v>Max</v>
      </c>
      <c r="C13" s="87" t="str">
        <f>IF('Start- &amp; Ergebnisliste VL 2012'!C16&gt;0,'Start- &amp; Ergebnisliste VL 2012'!C16,"")</f>
        <v>Ostermann</v>
      </c>
      <c r="D13" s="53" t="str">
        <f>IF('Start- &amp; Ergebnisliste VL 2012'!D16&gt;0,'Start- &amp; Ergebnisliste VL 2012'!D16,"")</f>
        <v>m</v>
      </c>
      <c r="E13" s="58">
        <f>IF('Start- &amp; Ergebnisliste VL 2012'!E16&gt;0,'Start- &amp; Ergebnisliste VL 2012'!E16,"")</f>
        <v>2000</v>
      </c>
      <c r="F13" s="59">
        <f>IF('Start- &amp; Ergebnisliste VL 2012'!F16&gt;0,'Start- &amp; Ergebnisliste VL 2012'!F16,"")</f>
      </c>
      <c r="G13" s="107">
        <f>IF('Start- &amp; Ergebnisliste VL 2012'!H16&gt;0,'Start- &amp; Ergebnisliste VL 2012'!H16,"")</f>
        <v>0.0020833333333333333</v>
      </c>
      <c r="H13" s="108">
        <f>IF('Start- &amp; Ergebnisliste VL 2012'!I16&gt;0,'Start- &amp; Ergebnisliste VL 2012'!I16,"")</f>
        <v>0.00818287037037037</v>
      </c>
      <c r="I13" s="103">
        <f>IF('Start- &amp; Ergebnisliste VL 2012'!L16&gt;0,'Start- &amp; Ergebnisliste VL 2012'!L16,"")</f>
        <v>0.006099537037037037</v>
      </c>
      <c r="J13" s="95">
        <f>IF('Start- &amp; Ergebnisliste VL 2012'!G16&gt;0,'Start- &amp; Ergebnisliste VL 2012'!G16,"")</f>
        <v>0.006099537037037037</v>
      </c>
      <c r="M13" s="100">
        <v>1</v>
      </c>
      <c r="N13" s="63"/>
    </row>
    <row r="14" spans="1:14" s="32" customFormat="1" ht="21.75" customHeight="1">
      <c r="A14" s="89"/>
      <c r="B14" s="86"/>
      <c r="C14" s="87"/>
      <c r="D14" s="53"/>
      <c r="E14" s="58"/>
      <c r="F14" s="59"/>
      <c r="G14" s="107"/>
      <c r="H14" s="108"/>
      <c r="I14" s="103"/>
      <c r="J14" s="95"/>
      <c r="M14" s="100"/>
      <c r="N14" s="63"/>
    </row>
    <row r="15" spans="1:14" s="32" customFormat="1" ht="21.75" customHeight="1" thickBot="1">
      <c r="A15" s="85"/>
      <c r="B15" s="86"/>
      <c r="C15" s="87"/>
      <c r="D15" s="53"/>
      <c r="E15" s="53"/>
      <c r="F15" s="60"/>
      <c r="G15" s="109"/>
      <c r="H15" s="110"/>
      <c r="I15" s="104"/>
      <c r="J15" s="99"/>
      <c r="M15" s="101"/>
      <c r="N15" s="63"/>
    </row>
    <row r="16" spans="1:14" ht="4.5" customHeight="1" thickBot="1">
      <c r="A16" s="12"/>
      <c r="B16" s="26"/>
      <c r="C16" s="26"/>
      <c r="D16" s="26"/>
      <c r="E16" s="96"/>
      <c r="F16" s="96"/>
      <c r="G16" s="98"/>
      <c r="H16" s="98"/>
      <c r="I16" s="98"/>
      <c r="J16" s="97"/>
      <c r="K16" s="98"/>
      <c r="L16" s="98"/>
      <c r="M16" s="98"/>
      <c r="N16" s="64"/>
    </row>
    <row r="17" spans="1:9" s="9" customFormat="1" ht="5.25" customHeight="1">
      <c r="A17" s="13"/>
      <c r="B17" s="27"/>
      <c r="C17" s="27"/>
      <c r="D17" s="27"/>
      <c r="E17" s="23"/>
      <c r="F17" s="23"/>
      <c r="I17" s="1"/>
    </row>
    <row r="18" spans="1:9" s="9" customFormat="1" ht="11.25">
      <c r="A18" s="13"/>
      <c r="B18" s="27"/>
      <c r="C18" s="27"/>
      <c r="D18" s="27"/>
      <c r="E18" s="23"/>
      <c r="F18" s="23"/>
      <c r="I18" s="1"/>
    </row>
    <row r="19" spans="1:9" s="9" customFormat="1" ht="11.25">
      <c r="A19" s="13"/>
      <c r="B19" s="27"/>
      <c r="C19" s="27"/>
      <c r="D19" s="27"/>
      <c r="E19" s="23"/>
      <c r="F19" s="23"/>
      <c r="I19" s="1"/>
    </row>
    <row r="20" ht="12.75">
      <c r="B20" s="25"/>
    </row>
    <row r="21" ht="12.75">
      <c r="B21" s="25"/>
    </row>
    <row r="22" ht="12.75">
      <c r="B22" s="25"/>
    </row>
    <row r="23" ht="12.75">
      <c r="B23" s="25"/>
    </row>
    <row r="24" ht="12.75">
      <c r="B24" s="25"/>
    </row>
    <row r="25" ht="12.75">
      <c r="B25" s="25"/>
    </row>
    <row r="26" ht="12.75">
      <c r="B26" s="25"/>
    </row>
    <row r="27" ht="12.75">
      <c r="B27" s="25"/>
    </row>
    <row r="28" ht="12.75">
      <c r="B28" s="25"/>
    </row>
    <row r="29" ht="12.75">
      <c r="B29" s="25"/>
    </row>
    <row r="30" ht="12.75">
      <c r="B30" s="2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</sheetData>
  <sheetProtection/>
  <printOptions horizontalCentered="1" verticalCentered="1"/>
  <pageMargins left="0.11811023622047245" right="0.11811023622047245" top="0.31496062992125984" bottom="0.2755905511811024" header="0.2362204724409449" footer="0.11811023622047245"/>
  <pageSetup fitToHeight="1" fitToWidth="1" horizontalDpi="600" verticalDpi="600" orientation="landscape" paperSize="9" r:id="rId2"/>
  <headerFooter alignWithMargins="0">
    <oddFooter>&amp;L&amp;8Martin Schempp&amp;C&amp;8Datei:&amp;F&amp;R&amp;D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tabColor indexed="10"/>
    <pageSetUpPr fitToPage="1"/>
  </sheetPr>
  <dimension ref="A1:P36"/>
  <sheetViews>
    <sheetView zoomScale="75" zoomScaleNormal="75" zoomScaleSheetLayoutView="75" zoomScalePageLayoutView="0" workbookViewId="0" topLeftCell="A1">
      <selection activeCell="W42" sqref="W42"/>
    </sheetView>
  </sheetViews>
  <sheetFormatPr defaultColWidth="11.421875" defaultRowHeight="12.75" outlineLevelCol="1"/>
  <cols>
    <col min="1" max="1" width="8.140625" style="14" customWidth="1"/>
    <col min="2" max="2" width="25.28125" style="28" customWidth="1"/>
    <col min="3" max="3" width="19.140625" style="25" customWidth="1"/>
    <col min="4" max="4" width="7.00390625" style="25" bestFit="1" customWidth="1"/>
    <col min="5" max="5" width="11.28125" style="22" customWidth="1"/>
    <col min="6" max="6" width="8.140625" style="22" customWidth="1"/>
    <col min="7" max="8" width="13.421875" style="3" hidden="1" customWidth="1" outlineLevel="1"/>
    <col min="9" max="9" width="13.421875" style="4" hidden="1" customWidth="1" outlineLevel="1"/>
    <col min="10" max="10" width="14.421875" style="3" customWidth="1" collapsed="1"/>
    <col min="11" max="11" width="0.9921875" style="3" customWidth="1"/>
    <col min="12" max="12" width="5.421875" style="3" customWidth="1"/>
    <col min="13" max="13" width="20.57421875" style="3" bestFit="1" customWidth="1"/>
    <col min="14" max="14" width="1.1484375" style="3" customWidth="1"/>
    <col min="15" max="15" width="2.8515625" style="3" customWidth="1"/>
    <col min="16" max="16384" width="11.421875" style="3" customWidth="1"/>
  </cols>
  <sheetData>
    <row r="1" spans="1:14" s="2" customFormat="1" ht="25.5" customHeight="1">
      <c r="A1" s="313"/>
      <c r="B1" s="328">
        <f>'Start- &amp; Ergebnisliste VL 2012'!C1</f>
        <v>40992</v>
      </c>
      <c r="C1" s="428" t="s">
        <v>108</v>
      </c>
      <c r="D1" s="323"/>
      <c r="E1" s="324"/>
      <c r="F1" s="325"/>
      <c r="G1" s="325" t="s">
        <v>61</v>
      </c>
      <c r="H1" s="326"/>
      <c r="I1" s="327"/>
      <c r="J1" s="329"/>
      <c r="K1" s="288"/>
      <c r="L1" s="288"/>
      <c r="M1" s="288"/>
      <c r="N1" s="321"/>
    </row>
    <row r="2" spans="1:14" ht="33" customHeight="1" thickBot="1">
      <c r="A2" s="314"/>
      <c r="B2" s="219"/>
      <c r="C2" s="330"/>
      <c r="D2" s="331"/>
      <c r="E2" s="332"/>
      <c r="F2" s="332"/>
      <c r="G2" s="332" t="s">
        <v>30</v>
      </c>
      <c r="H2" s="333"/>
      <c r="I2" s="334"/>
      <c r="J2" s="335"/>
      <c r="K2" s="219"/>
      <c r="L2" s="219"/>
      <c r="M2" s="219"/>
      <c r="N2" s="269"/>
    </row>
    <row r="3" spans="1:16" ht="15.75" thickBot="1">
      <c r="A3" s="289"/>
      <c r="B3" s="290"/>
      <c r="C3" s="290"/>
      <c r="D3" s="290"/>
      <c r="E3" s="220"/>
      <c r="F3" s="220"/>
      <c r="G3" s="221"/>
      <c r="H3" s="221"/>
      <c r="I3" s="322"/>
      <c r="J3" s="221"/>
      <c r="K3" s="219"/>
      <c r="L3" s="219"/>
      <c r="M3" s="219"/>
      <c r="N3" s="269"/>
      <c r="P3" s="350" t="s">
        <v>58</v>
      </c>
    </row>
    <row r="4" spans="1:16" s="79" customFormat="1" ht="18.75" thickBot="1">
      <c r="A4" s="346"/>
      <c r="B4" s="347"/>
      <c r="C4" s="347"/>
      <c r="D4" s="347"/>
      <c r="E4" s="348"/>
      <c r="F4" s="349"/>
      <c r="G4" s="129"/>
      <c r="H4" s="130" t="s">
        <v>22</v>
      </c>
      <c r="I4" s="131"/>
      <c r="J4" s="343" t="s">
        <v>5</v>
      </c>
      <c r="M4" s="345" t="s">
        <v>32</v>
      </c>
      <c r="N4" s="80"/>
      <c r="P4" s="351" t="s">
        <v>59</v>
      </c>
    </row>
    <row r="5" spans="1:16" s="17" customFormat="1" ht="16.5" thickBot="1">
      <c r="A5" s="30" t="s">
        <v>3</v>
      </c>
      <c r="B5" s="31" t="s">
        <v>1</v>
      </c>
      <c r="C5" s="31" t="s">
        <v>0</v>
      </c>
      <c r="D5" s="16" t="s">
        <v>2</v>
      </c>
      <c r="E5" s="16" t="s">
        <v>4</v>
      </c>
      <c r="F5" s="44"/>
      <c r="G5" s="105" t="s">
        <v>18</v>
      </c>
      <c r="H5" s="106" t="s">
        <v>20</v>
      </c>
      <c r="I5" s="102" t="s">
        <v>5</v>
      </c>
      <c r="J5" s="344" t="s">
        <v>31</v>
      </c>
      <c r="M5" s="344" t="s">
        <v>33</v>
      </c>
      <c r="N5" s="62"/>
      <c r="P5" s="351" t="s">
        <v>60</v>
      </c>
    </row>
    <row r="6" spans="1:14" s="32" customFormat="1" ht="21.75" customHeight="1">
      <c r="A6" s="89">
        <f>IF('Start- &amp; Ergebnisliste VL 2012'!A39&gt;0,'Start- &amp; Ergebnisliste VL 2012'!A39,"")</f>
        <v>15</v>
      </c>
      <c r="B6" s="86" t="str">
        <f>IF('Start- &amp; Ergebnisliste VL 2012'!B39&gt;0,'Start- &amp; Ergebnisliste VL 2012'!B39,"")</f>
        <v>Reiner</v>
      </c>
      <c r="C6" s="87" t="str">
        <f>IF('Start- &amp; Ergebnisliste VL 2012'!C39&gt;0,'Start- &amp; Ergebnisliste VL 2012'!C39,"")</f>
        <v>Schempp</v>
      </c>
      <c r="D6" s="53" t="str">
        <f>IF('Start- &amp; Ergebnisliste VL 2012'!D39&gt;0,'Start- &amp; Ergebnisliste VL 2012'!D39,"")</f>
        <v>m</v>
      </c>
      <c r="E6" s="53">
        <f>IF('Start- &amp; Ergebnisliste VL 2012'!E39&gt;0,'Start- &amp; Ergebnisliste VL 2012'!E39,"")</f>
        <v>1961</v>
      </c>
      <c r="F6" s="60">
        <f>IF('Start- &amp; Ergebnisliste VL 2012'!F39&gt;0,'Start- &amp; Ergebnisliste VL 2012'!F39,"")</f>
      </c>
      <c r="G6" s="107">
        <f>IF('Start- &amp; Ergebnisliste VL 2012'!H39&gt;0,'Start- &amp; Ergebnisliste VL 2012'!H39,"")</f>
        <v>0.0006944444444444445</v>
      </c>
      <c r="H6" s="108">
        <f>IF('Start- &amp; Ergebnisliste VL 2012'!I39&gt;0,'Start- &amp; Ergebnisliste VL 2012'!I39,"")</f>
        <v>0.010092592592592592</v>
      </c>
      <c r="I6" s="103">
        <f>IF('Start- &amp; Ergebnisliste VL 2012'!L39&gt;0,'Start- &amp; Ergebnisliste VL 2012'!L39,"")</f>
        <v>0.009398148148148149</v>
      </c>
      <c r="J6" s="95">
        <f>IF('Start- &amp; Ergebnisliste VL 2012'!G39&gt;0,'Start- &amp; Ergebnisliste VL 2012'!G39,"")</f>
        <v>0.009398148148148149</v>
      </c>
      <c r="M6" s="100">
        <v>1</v>
      </c>
      <c r="N6" s="63"/>
    </row>
    <row r="7" spans="1:14" s="32" customFormat="1" ht="21.75" customHeight="1">
      <c r="A7" s="89">
        <f>IF('Start- &amp; Ergebnisliste VL 2012'!A41&gt;0,'Start- &amp; Ergebnisliste VL 2012'!A41,"")</f>
        <v>17</v>
      </c>
      <c r="B7" s="86" t="str">
        <f>IF('Start- &amp; Ergebnisliste VL 2012'!B41&gt;0,'Start- &amp; Ergebnisliste VL 2012'!B41,"")</f>
        <v>Martin </v>
      </c>
      <c r="C7" s="87" t="str">
        <f>IF('Start- &amp; Ergebnisliste VL 2012'!C41&gt;0,'Start- &amp; Ergebnisliste VL 2012'!C41,"")</f>
        <v>Schempp</v>
      </c>
      <c r="D7" s="53" t="str">
        <f>IF('Start- &amp; Ergebnisliste VL 2012'!D41&gt;0,'Start- &amp; Ergebnisliste VL 2012'!D41,"")</f>
        <v>m</v>
      </c>
      <c r="E7" s="53">
        <f>IF('Start- &amp; Ergebnisliste VL 2012'!E41&gt;0,'Start- &amp; Ergebnisliste VL 2012'!E41,"")</f>
        <v>1963</v>
      </c>
      <c r="F7" s="59">
        <f>IF('Start- &amp; Ergebnisliste VL 2012'!F41&gt;0,'Start- &amp; Ergebnisliste VL 2012'!F41,"")</f>
      </c>
      <c r="G7" s="107">
        <f>IF('Start- &amp; Ergebnisliste VL 2012'!H41&gt;0,'Start- &amp; Ergebnisliste VL 2012'!H41,"")</f>
        <v>0.0013888888888889</v>
      </c>
      <c r="H7" s="108">
        <f>IF('Start- &amp; Ergebnisliste VL 2012'!I41&gt;0,'Start- &amp; Ergebnisliste VL 2012'!I41,"")</f>
        <v>0.012175925925925929</v>
      </c>
      <c r="I7" s="103">
        <f>IF('Start- &amp; Ergebnisliste VL 2012'!L41&gt;0,'Start- &amp; Ergebnisliste VL 2012'!L41,"")</f>
        <v>0.010787037037037029</v>
      </c>
      <c r="J7" s="95">
        <f>IF('Start- &amp; Ergebnisliste VL 2012'!G41&gt;0,'Start- &amp; Ergebnisliste VL 2012'!G41,"")</f>
        <v>0.010787037037037029</v>
      </c>
      <c r="M7" s="100">
        <v>2</v>
      </c>
      <c r="N7" s="63"/>
    </row>
    <row r="8" spans="1:14" s="32" customFormat="1" ht="21.75" customHeight="1">
      <c r="A8" s="89">
        <f>IF('Start- &amp; Ergebnisliste VL 2012'!A34&gt;0,'Start- &amp; Ergebnisliste VL 2012'!A34,"")</f>
        <v>13</v>
      </c>
      <c r="B8" s="86" t="str">
        <f>IF('Start- &amp; Ergebnisliste VL 2012'!B34&gt;0,'Start- &amp; Ergebnisliste VL 2012'!B34,"")</f>
        <v>Maximilian</v>
      </c>
      <c r="C8" s="87" t="str">
        <f>IF('Start- &amp; Ergebnisliste VL 2012'!C34&gt;0,'Start- &amp; Ergebnisliste VL 2012'!C34,"")</f>
        <v>Rücker</v>
      </c>
      <c r="D8" s="53" t="str">
        <f>IF('Start- &amp; Ergebnisliste VL 2012'!D34&gt;0,'Start- &amp; Ergebnisliste VL 2012'!D34,"")</f>
        <v>m</v>
      </c>
      <c r="E8" s="58">
        <f>IF('Start- &amp; Ergebnisliste VL 2012'!E34&gt;0,'Start- &amp; Ergebnisliste VL 2012'!E34,"")</f>
        <v>1997</v>
      </c>
      <c r="F8" s="59">
        <f>IF('Start- &amp; Ergebnisliste VL 2012'!F34&gt;0,'Start- &amp; Ergebnisliste VL 2012'!F34,"")</f>
      </c>
      <c r="G8" s="107">
        <f>IF('Start- &amp; Ergebnisliste VL 2012'!H34&gt;0,'Start- &amp; Ergebnisliste VL 2012'!H34,"")</f>
      </c>
      <c r="H8" s="108">
        <f>IF('Start- &amp; Ergebnisliste VL 2012'!I34&gt;0,'Start- &amp; Ergebnisliste VL 2012'!I34,"")</f>
        <v>0.01025462962962963</v>
      </c>
      <c r="I8" s="103">
        <f>IF('Start- &amp; Ergebnisliste VL 2012'!L34&gt;0,'Start- &amp; Ergebnisliste VL 2012'!L34,"")</f>
        <v>0.010949074074074073</v>
      </c>
      <c r="J8" s="95">
        <f>IF('Start- &amp; Ergebnisliste VL 2012'!G34&gt;0,'Start- &amp; Ergebnisliste VL 2012'!G34,"")</f>
        <v>0.010949074074074073</v>
      </c>
      <c r="M8" s="100">
        <v>3</v>
      </c>
      <c r="N8" s="63"/>
    </row>
    <row r="9" spans="1:14" s="32" customFormat="1" ht="21.75" customHeight="1">
      <c r="A9" s="89">
        <f>IF('Start- &amp; Ergebnisliste VL 2012'!A28&gt;0,'Start- &amp; Ergebnisliste VL 2012'!A28,"")</f>
        <v>10</v>
      </c>
      <c r="B9" s="86" t="str">
        <f>IF('Start- &amp; Ergebnisliste VL 2012'!B28&gt;0,'Start- &amp; Ergebnisliste VL 2012'!B28,"")</f>
        <v>Sarah</v>
      </c>
      <c r="C9" s="87" t="str">
        <f>IF('Start- &amp; Ergebnisliste VL 2012'!C28&gt;0,'Start- &amp; Ergebnisliste VL 2012'!C28,"")</f>
        <v>Schempp</v>
      </c>
      <c r="D9" s="53" t="str">
        <f>IF('Start- &amp; Ergebnisliste VL 2012'!D28&gt;0,'Start- &amp; Ergebnisliste VL 2012'!D28,"")</f>
        <v>w</v>
      </c>
      <c r="E9" s="53">
        <f>IF('Start- &amp; Ergebnisliste VL 2012'!E28&gt;0,'Start- &amp; Ergebnisliste VL 2012'!E28,"")</f>
        <v>1990</v>
      </c>
      <c r="F9" s="60">
        <f>IF('Start- &amp; Ergebnisliste VL 2012'!F28&gt;0,'Start- &amp; Ergebnisliste VL 2012'!F28,"")</f>
      </c>
      <c r="G9" s="107">
        <f>IF('Start- &amp; Ergebnisliste VL 2012'!H28&gt;0,'Start- &amp; Ergebnisliste VL 2012'!H28,"")</f>
        <v>0.00034722222222222224</v>
      </c>
      <c r="H9" s="108">
        <f>IF('Start- &amp; Ergebnisliste VL 2012'!I28&gt;0,'Start- &amp; Ergebnisliste VL 2012'!I28,"")</f>
        <v>0.011805555555555555</v>
      </c>
      <c r="I9" s="103">
        <f>IF('Start- &amp; Ergebnisliste VL 2012'!L28&gt;0,'Start- &amp; Ergebnisliste VL 2012'!L28,"")</f>
        <v>0.012152777777777776</v>
      </c>
      <c r="J9" s="95">
        <f>IF('Start- &amp; Ergebnisliste VL 2012'!G28&gt;0,'Start- &amp; Ergebnisliste VL 2012'!G28,"")</f>
        <v>0.012152777777777776</v>
      </c>
      <c r="M9" s="100">
        <v>4</v>
      </c>
      <c r="N9" s="63"/>
    </row>
    <row r="10" spans="1:14" s="32" customFormat="1" ht="21.75" customHeight="1">
      <c r="A10" s="89">
        <f>IF('Start- &amp; Ergebnisliste VL 2012'!A40&gt;0,'Start- &amp; Ergebnisliste VL 2012'!A40,"")</f>
        <v>16</v>
      </c>
      <c r="B10" s="86" t="str">
        <f>IF('Start- &amp; Ergebnisliste VL 2012'!B40&gt;0,'Start- &amp; Ergebnisliste VL 2012'!B40,"")</f>
        <v>Holger</v>
      </c>
      <c r="C10" s="87" t="str">
        <f>IF('Start- &amp; Ergebnisliste VL 2012'!C40&gt;0,'Start- &amp; Ergebnisliste VL 2012'!C40,"")</f>
        <v>Ostermann</v>
      </c>
      <c r="D10" s="53" t="str">
        <f>IF('Start- &amp; Ergebnisliste VL 2012'!D40&gt;0,'Start- &amp; Ergebnisliste VL 2012'!D40,"")</f>
        <v>m</v>
      </c>
      <c r="E10" s="58">
        <f>IF('Start- &amp; Ergebnisliste VL 2012'!E40&gt;0,'Start- &amp; Ergebnisliste VL 2012'!E40,"")</f>
        <v>1968</v>
      </c>
      <c r="F10" s="59">
        <f>IF('Start- &amp; Ergebnisliste VL 2012'!F40&gt;0,'Start- &amp; Ergebnisliste VL 2012'!F40,"")</f>
      </c>
      <c r="G10" s="107">
        <f>IF('Start- &amp; Ergebnisliste VL 2012'!H40&gt;0,'Start- &amp; Ergebnisliste VL 2012'!H40,"")</f>
        <v>0.00104166666666667</v>
      </c>
      <c r="H10" s="108">
        <f>IF('Start- &amp; Ergebnisliste VL 2012'!I40&gt;0,'Start- &amp; Ergebnisliste VL 2012'!I40,"")</f>
        <v>0.012152777777777778</v>
      </c>
      <c r="I10" s="103">
        <f>IF('Start- &amp; Ergebnisliste VL 2012'!L40&gt;0,'Start- &amp; Ergebnisliste VL 2012'!L40,"")</f>
        <v>0.012499999999999997</v>
      </c>
      <c r="J10" s="95">
        <f>IF('Start- &amp; Ergebnisliste VL 2012'!G40&gt;0,'Start- &amp; Ergebnisliste VL 2012'!G40,"")</f>
        <v>0.012499999999999997</v>
      </c>
      <c r="M10" s="100">
        <v>5</v>
      </c>
      <c r="N10" s="63"/>
    </row>
    <row r="11" spans="1:14" s="32" customFormat="1" ht="21.75" customHeight="1">
      <c r="A11" s="85">
        <f>IF('Start- &amp; Ergebnisliste VL 2012'!A30&gt;0,'Start- &amp; Ergebnisliste VL 2012'!A30,"")</f>
        <v>12</v>
      </c>
      <c r="B11" s="86" t="str">
        <f>IF('Start- &amp; Ergebnisliste VL 2012'!B30&gt;0,'Start- &amp; Ergebnisliste VL 2012'!B30,"")</f>
        <v>Vera</v>
      </c>
      <c r="C11" s="87" t="str">
        <f>IF('Start- &amp; Ergebnisliste VL 2012'!C30&gt;0,'Start- &amp; Ergebnisliste VL 2012'!C30,"")</f>
        <v>Rolf</v>
      </c>
      <c r="D11" s="53" t="str">
        <f>IF('Start- &amp; Ergebnisliste VL 2012'!D30&gt;0,'Start- &amp; Ergebnisliste VL 2012'!D30,"")</f>
        <v>w</v>
      </c>
      <c r="E11" s="58" t="str">
        <f>IF('Start- &amp; Ergebnisliste VL 2012'!E30&gt;0,'Start- &amp; Ergebnisliste VL 2012'!E30,"")</f>
        <v>19xx</v>
      </c>
      <c r="F11" s="59">
        <f>IF('Start- &amp; Ergebnisliste VL 2012'!F30&gt;0,'Start- &amp; Ergebnisliste VL 2012'!F30,"")</f>
      </c>
      <c r="G11" s="107">
        <f>IF('Start- &amp; Ergebnisliste VL 2012'!H30&gt;0,'Start- &amp; Ergebnisliste VL 2012'!H30,"")</f>
        <v>0.00104166666666667</v>
      </c>
      <c r="H11" s="108">
        <f>IF('Start- &amp; Ergebnisliste VL 2012'!I30&gt;0,'Start- &amp; Ergebnisliste VL 2012'!I30,"")</f>
        <v>0.013020833333333334</v>
      </c>
      <c r="I11" s="103">
        <f>IF('Start- &amp; Ergebnisliste VL 2012'!L30&gt;0,'Start- &amp; Ergebnisliste VL 2012'!L30,"")</f>
        <v>0.012673611111111108</v>
      </c>
      <c r="J11" s="95">
        <f>IF('Start- &amp; Ergebnisliste VL 2012'!G30&gt;0,'Start- &amp; Ergebnisliste VL 2012'!G30,"")</f>
        <v>0.012673611111111108</v>
      </c>
      <c r="M11" s="100">
        <v>5</v>
      </c>
      <c r="N11" s="63"/>
    </row>
    <row r="12" spans="1:14" s="32" customFormat="1" ht="21.75" customHeight="1">
      <c r="A12" s="89">
        <f>IF('Start- &amp; Ergebnisliste VL 2012'!A29&gt;0,'Start- &amp; Ergebnisliste VL 2012'!A29,"")</f>
        <v>11</v>
      </c>
      <c r="B12" s="86" t="str">
        <f>IF('Start- &amp; Ergebnisliste VL 2012'!B29&gt;0,'Start- &amp; Ergebnisliste VL 2012'!B29,"")</f>
        <v>Torill</v>
      </c>
      <c r="C12" s="87" t="str">
        <f>IF('Start- &amp; Ergebnisliste VL 2012'!C29&gt;0,'Start- &amp; Ergebnisliste VL 2012'!C29,"")</f>
        <v>Andersen</v>
      </c>
      <c r="D12" s="53" t="str">
        <f>IF('Start- &amp; Ergebnisliste VL 2012'!D29&gt;0,'Start- &amp; Ergebnisliste VL 2012'!D29,"")</f>
        <v>w</v>
      </c>
      <c r="E12" s="58">
        <f>IF('Start- &amp; Ergebnisliste VL 2012'!E29&gt;0,'Start- &amp; Ergebnisliste VL 2012'!E29,"")</f>
        <v>1967</v>
      </c>
      <c r="F12" s="59">
        <f>IF('Start- &amp; Ergebnisliste VL 2012'!F29&gt;0,'Start- &amp; Ergebnisliste VL 2012'!F29,"")</f>
      </c>
      <c r="G12" s="107">
        <f>IF('Start- &amp; Ergebnisliste VL 2012'!H29&gt;0,'Start- &amp; Ergebnisliste VL 2012'!H29,"")</f>
        <v>0.0006944444444444445</v>
      </c>
      <c r="H12" s="108">
        <f>IF('Start- &amp; Ergebnisliste VL 2012'!I29&gt;0,'Start- &amp; Ergebnisliste VL 2012'!I29,"")</f>
        <v>0.013252314814814814</v>
      </c>
      <c r="I12" s="103">
        <f>IF('Start- &amp; Ergebnisliste VL 2012'!L29&gt;0,'Start- &amp; Ergebnisliste VL 2012'!L29,"")</f>
        <v>0.013252314814814814</v>
      </c>
      <c r="J12" s="95">
        <f>IF('Start- &amp; Ergebnisliste VL 2012'!G29&gt;0,'Start- &amp; Ergebnisliste VL 2012'!G29,"")</f>
        <v>0.013252314814814814</v>
      </c>
      <c r="M12" s="100">
        <v>4</v>
      </c>
      <c r="N12" s="63"/>
    </row>
    <row r="13" spans="1:14" s="32" customFormat="1" ht="21.75" customHeight="1">
      <c r="A13" s="85">
        <f>IF('Start- &amp; Ergebnisliste VL 2012'!A27&gt;0,'Start- &amp; Ergebnisliste VL 2012'!A27,"")</f>
        <v>9</v>
      </c>
      <c r="B13" s="86" t="str">
        <f>IF('Start- &amp; Ergebnisliste VL 2012'!B27&gt;0,'Start- &amp; Ergebnisliste VL 2012'!B27,"")</f>
        <v>Roswitha</v>
      </c>
      <c r="C13" s="87" t="str">
        <f>IF('Start- &amp; Ergebnisliste VL 2012'!C27&gt;0,'Start- &amp; Ergebnisliste VL 2012'!C27,"")</f>
        <v>Schempp</v>
      </c>
      <c r="D13" s="53" t="str">
        <f>IF('Start- &amp; Ergebnisliste VL 2012'!D27&gt;0,'Start- &amp; Ergebnisliste VL 2012'!D27,"")</f>
        <v>w</v>
      </c>
      <c r="E13" s="58">
        <f>IF('Start- &amp; Ergebnisliste VL 2012'!E27&gt;0,'Start- &amp; Ergebnisliste VL 2012'!E27,"")</f>
        <v>1961</v>
      </c>
      <c r="F13" s="59">
        <f>IF('Start- &amp; Ergebnisliste VL 2012'!F27&gt;0,'Start- &amp; Ergebnisliste VL 2012'!F27,"")</f>
      </c>
      <c r="G13" s="107">
        <f>IF('Start- &amp; Ergebnisliste VL 2012'!H27&gt;0,'Start- &amp; Ergebnisliste VL 2012'!H27,"")</f>
      </c>
      <c r="H13" s="108">
        <f>IF('Start- &amp; Ergebnisliste VL 2012'!I27&gt;0,'Start- &amp; Ergebnisliste VL 2012'!I27,"")</f>
        <v>0.013368055555555557</v>
      </c>
      <c r="I13" s="103">
        <f>IF('Start- &amp; Ergebnisliste VL 2012'!L27&gt;0,'Start- &amp; Ergebnisliste VL 2012'!L27,"")</f>
        <v>0.01371527777777778</v>
      </c>
      <c r="J13" s="95">
        <f>IF('Start- &amp; Ergebnisliste VL 2012'!G27&gt;0,'Start- &amp; Ergebnisliste VL 2012'!G27,"")</f>
        <v>0.01371527777777778</v>
      </c>
      <c r="M13" s="100">
        <v>3</v>
      </c>
      <c r="N13" s="63"/>
    </row>
    <row r="14" spans="1:14" s="32" customFormat="1" ht="21.75" customHeight="1">
      <c r="A14" s="89">
        <f>IF('Start- &amp; Ergebnisliste VL 2012'!A35&gt;0,'Start- &amp; Ergebnisliste VL 2012'!A35,"")</f>
        <v>14</v>
      </c>
      <c r="B14" s="86" t="str">
        <f>IF('Start- &amp; Ergebnisliste VL 2012'!B35&gt;0,'Start- &amp; Ergebnisliste VL 2012'!B35,"")</f>
        <v>Alexander</v>
      </c>
      <c r="C14" s="87" t="str">
        <f>IF('Start- &amp; Ergebnisliste VL 2012'!C35&gt;0,'Start- &amp; Ergebnisliste VL 2012'!C35,"")</f>
        <v>Rücker</v>
      </c>
      <c r="D14" s="53" t="str">
        <f>IF('Start- &amp; Ergebnisliste VL 2012'!D35&gt;0,'Start- &amp; Ergebnisliste VL 2012'!D35,"")</f>
        <v>m</v>
      </c>
      <c r="E14" s="58">
        <f>IF('Start- &amp; Ergebnisliste VL 2012'!E35&gt;0,'Start- &amp; Ergebnisliste VL 2012'!E35,"")</f>
        <v>1997</v>
      </c>
      <c r="F14" s="59">
        <f>IF('Start- &amp; Ergebnisliste VL 2012'!F35&gt;0,'Start- &amp; Ergebnisliste VL 2012'!F35,"")</f>
      </c>
      <c r="G14" s="107">
        <f>IF('Start- &amp; Ergebnisliste VL 2012'!H35&gt;0,'Start- &amp; Ergebnisliste VL 2012'!H35,"")</f>
        <v>0.00034722222222222224</v>
      </c>
      <c r="H14" s="108">
        <f>IF('Start- &amp; Ergebnisliste VL 2012'!I35&gt;0,'Start- &amp; Ergebnisliste VL 2012'!I35,"")</f>
        <v>0.011655092592592594</v>
      </c>
      <c r="I14" s="103">
        <f>IF('Start- &amp; Ergebnisliste VL 2012'!L35&gt;0,'Start- &amp; Ergebnisliste VL 2012'!L35,"")</f>
        <v>0.01408564814814815</v>
      </c>
      <c r="J14" s="95">
        <f>IF('Start- &amp; Ergebnisliste VL 2012'!G35&gt;0,'Start- &amp; Ergebnisliste VL 2012'!G35,"")</f>
        <v>0.01408564814814815</v>
      </c>
      <c r="M14" s="100">
        <v>2</v>
      </c>
      <c r="N14" s="63"/>
    </row>
    <row r="15" spans="1:14" s="32" customFormat="1" ht="21.75" customHeight="1">
      <c r="A15" s="89">
        <f>IF('Start- &amp; Ergebnisliste VL 2012'!A42&gt;0,'Start- &amp; Ergebnisliste VL 2012'!A42,"")</f>
        <v>18</v>
      </c>
      <c r="B15" s="86" t="str">
        <f>IF('Start- &amp; Ergebnisliste VL 2012'!B42&gt;0,'Start- &amp; Ergebnisliste VL 2012'!B42,"")</f>
        <v>Michael</v>
      </c>
      <c r="C15" s="87" t="str">
        <f>IF('Start- &amp; Ergebnisliste VL 2012'!C42&gt;0,'Start- &amp; Ergebnisliste VL 2012'!C42,"")</f>
        <v>Stritzel</v>
      </c>
      <c r="D15" s="53" t="str">
        <f>IF('Start- &amp; Ergebnisliste VL 2012'!D42&gt;0,'Start- &amp; Ergebnisliste VL 2012'!D42,"")</f>
        <v>m</v>
      </c>
      <c r="E15" s="58">
        <f>IF('Start- &amp; Ergebnisliste VL 2012'!E42&gt;0,'Start- &amp; Ergebnisliste VL 2012'!E42,"")</f>
        <v>1965</v>
      </c>
      <c r="F15" s="59">
        <f>IF('Start- &amp; Ergebnisliste VL 2012'!F42&gt;0,'Start- &amp; Ergebnisliste VL 2012'!F42,"")</f>
      </c>
      <c r="G15" s="107">
        <f>IF('Start- &amp; Ergebnisliste VL 2012'!H42&gt;0,'Start- &amp; Ergebnisliste VL 2012'!H42,"")</f>
        <v>0.00173611111111112</v>
      </c>
      <c r="H15" s="108">
        <f>IF('Start- &amp; Ergebnisliste VL 2012'!I42&gt;0,'Start- &amp; Ergebnisliste VL 2012'!I42,"")</f>
        <v>0.013460648148148147</v>
      </c>
      <c r="I15" s="103">
        <f>IF('Start- &amp; Ergebnisliste VL 2012'!L42&gt;0,'Start- &amp; Ergebnisliste VL 2012'!L42,"")</f>
        <v>0.014328703703703694</v>
      </c>
      <c r="J15" s="95">
        <f>IF('Start- &amp; Ergebnisliste VL 2012'!G42&gt;0,'Start- &amp; Ergebnisliste VL 2012'!G42,"")</f>
        <v>0.014328703703703694</v>
      </c>
      <c r="M15" s="100">
        <v>1</v>
      </c>
      <c r="N15" s="63"/>
    </row>
    <row r="16" spans="1:9" s="9" customFormat="1" ht="5.25" customHeight="1">
      <c r="A16" s="13"/>
      <c r="B16" s="27"/>
      <c r="C16" s="27"/>
      <c r="D16" s="27"/>
      <c r="E16" s="23"/>
      <c r="F16" s="23"/>
      <c r="I16" s="1"/>
    </row>
    <row r="17" spans="1:9" s="9" customFormat="1" ht="11.25">
      <c r="A17" s="13"/>
      <c r="B17" s="27"/>
      <c r="C17" s="27"/>
      <c r="D17" s="27"/>
      <c r="E17" s="23"/>
      <c r="F17" s="23"/>
      <c r="I17" s="1"/>
    </row>
    <row r="18" spans="1:9" s="9" customFormat="1" ht="11.25">
      <c r="A18" s="13"/>
      <c r="B18" s="27"/>
      <c r="C18" s="27"/>
      <c r="D18" s="27"/>
      <c r="E18" s="23"/>
      <c r="F18" s="23"/>
      <c r="I18" s="1"/>
    </row>
    <row r="19" ht="12.75">
      <c r="B19" s="25"/>
    </row>
    <row r="20" ht="12.75">
      <c r="B20" s="25"/>
    </row>
    <row r="21" ht="12.75">
      <c r="B21" s="25"/>
    </row>
    <row r="22" ht="12.75">
      <c r="B22" s="25"/>
    </row>
    <row r="23" ht="12.75">
      <c r="B23" s="25"/>
    </row>
    <row r="24" ht="12.75">
      <c r="B24" s="25"/>
    </row>
    <row r="25" ht="12.75">
      <c r="B25" s="25"/>
    </row>
    <row r="26" ht="12.75">
      <c r="B26" s="25"/>
    </row>
    <row r="27" ht="12.75">
      <c r="B27" s="25"/>
    </row>
    <row r="28" ht="12.75">
      <c r="B28" s="25"/>
    </row>
    <row r="29" ht="12.75">
      <c r="B29" s="25"/>
    </row>
    <row r="30" ht="12.75">
      <c r="B30" s="2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</sheetData>
  <sheetProtection/>
  <printOptions horizontalCentered="1" verticalCentered="1"/>
  <pageMargins left="0.11811023622047245" right="0.11811023622047245" top="0.31496062992125984" bottom="0.2755905511811024" header="0.2362204724409449" footer="0.11811023622047245"/>
  <pageSetup fitToHeight="1" fitToWidth="1" horizontalDpi="600" verticalDpi="600" orientation="landscape" paperSize="9" r:id="rId2"/>
  <headerFooter alignWithMargins="0">
    <oddFooter>&amp;L&amp;8Martin Schempp&amp;C&amp;8Datei:&amp;F&amp;R&amp;D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SZU-Adressen</dc:title>
  <dc:subject/>
  <dc:creator/>
  <cp:keywords/>
  <dc:description/>
  <cp:lastModifiedBy>Martin</cp:lastModifiedBy>
  <cp:lastPrinted>2012-03-25T17:23:48Z</cp:lastPrinted>
  <dcterms:created xsi:type="dcterms:W3CDTF">1998-02-22T10:56:52Z</dcterms:created>
  <dcterms:modified xsi:type="dcterms:W3CDTF">2012-03-25T17:25:33Z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1082487234</vt:i4>
  </property>
  <property fmtid="{D5CDD505-2E9C-101B-9397-08002B2CF9AE}" pid="3" name="_NewReviewCycle">
    <vt:lpwstr/>
  </property>
  <property fmtid="{D5CDD505-2E9C-101B-9397-08002B2CF9AE}" pid="4" name="_EmailSubject">
    <vt:lpwstr>Adressen SZU</vt:lpwstr>
  </property>
  <property fmtid="{D5CDD505-2E9C-101B-9397-08002B2CF9AE}" pid="5" name="_AuthorEmail">
    <vt:lpwstr>Thomas.Schwegler@polizei.bund.de</vt:lpwstr>
  </property>
  <property fmtid="{D5CDD505-2E9C-101B-9397-08002B2CF9AE}" pid="6" name="_AuthorEmailDisplayName">
    <vt:lpwstr>Schwegler, Thomas (I S)</vt:lpwstr>
  </property>
  <property fmtid="{D5CDD505-2E9C-101B-9397-08002B2CF9AE}" pid="7" name="_ReviewingToolsShownOnce">
    <vt:lpwstr/>
  </property>
</Properties>
</file>